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779" activeTab="5"/>
  </bookViews>
  <sheets>
    <sheet name="МП, БП" sheetId="1" r:id="rId1"/>
    <sheet name="ЛПЮн" sheetId="2" r:id="rId2"/>
    <sheet name="КПЮн" sheetId="3" r:id="rId3"/>
    <sheet name="ППЮоз" sheetId="4" r:id="rId4"/>
    <sheet name="ОЗППДВ+ППДА" sheetId="5" state="hidden" r:id="rId5"/>
    <sheet name="ППАд+ОЗ" sheetId="6" r:id="rId6"/>
    <sheet name="Пони" sheetId="7" r:id="rId7"/>
    <sheet name="ТестВыбор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___________________________________Фамилия__имя_1_1_1">#REF!</definedName>
    <definedName name="_______________________________________________Фамилия__имя_1_1_1">#REF!</definedName>
    <definedName name="______________________________________________Фамилия__имя_1_1_1">#REF!</definedName>
    <definedName name="_____________________________________________Фамилия__имя_1_1_1">#REF!</definedName>
    <definedName name="____________________________________________Фамилия__имя_1_1_1">#REF!</definedName>
    <definedName name="___________________________________________Фамилия__имя_1_1_1">#REF!</definedName>
    <definedName name="__________________________________________Фамилия__имя_1_1_1">#REF!</definedName>
    <definedName name="_________________________________________Фамилия__имя_1_1_1">#REF!</definedName>
    <definedName name="________________________________________Фамилия__имя_1_1_1">#REF!</definedName>
    <definedName name="_______________________________________Фамилия__имя_1_1_1">#REF!</definedName>
    <definedName name="______________________________________Фамилия__имя_1_1_1">#REF!</definedName>
    <definedName name="_____________________________________Фамилия__имя_1_1_1">#REF!</definedName>
    <definedName name="____________________________________Excel_BuiltIn_Print_Area_1">#REF!</definedName>
    <definedName name="____________________________________Excel_BuiltIn_Print_Area_2">#REF!</definedName>
    <definedName name="____________________________________Excel_BuiltIn_Print_Area_3_1">#REF!</definedName>
    <definedName name="____________________________________Excel_BuiltIn_Print_Area_6_1_1_1">#REF!</definedName>
    <definedName name="____________________________________Excel_BuiltIn_Print_Area_7">#REF!</definedName>
    <definedName name="____________________________________Excel_BuiltIn_Print_Area_8_1">#REF!</definedName>
    <definedName name="____________________________________Звание__разряд_1_1_1">#REF!</definedName>
    <definedName name="____________________________________Мастер_лист_1_1_1">#REF!</definedName>
    <definedName name="____________________________________Фамилия__имя_1_1_1">#REF!</definedName>
    <definedName name="___________________________________Excel_BuiltIn_Print_Area_1">#REF!</definedName>
    <definedName name="___________________________________Excel_BuiltIn_Print_Area_2">#REF!</definedName>
    <definedName name="___________________________________Excel_BuiltIn_Print_Area_3_1">#REF!</definedName>
    <definedName name="___________________________________Excel_BuiltIn_Print_Area_6_1_1_1">#REF!</definedName>
    <definedName name="___________________________________Excel_BuiltIn_Print_Area_7">#REF!</definedName>
    <definedName name="___________________________________Excel_BuiltIn_Print_Area_8_1">#REF!</definedName>
    <definedName name="___________________________________Звание__разряд_1_1_1">#REF!</definedName>
    <definedName name="___________________________________Мастер_лист_1_1_1">#REF!</definedName>
    <definedName name="___________________________________Фамилия__имя_1_1_1">#REF!</definedName>
    <definedName name="__________________________________Excel_BuiltIn_Print_Area_1">#REF!</definedName>
    <definedName name="__________________________________Excel_BuiltIn_Print_Area_2">#REF!</definedName>
    <definedName name="__________________________________Excel_BuiltIn_Print_Area_3_1">#REF!</definedName>
    <definedName name="__________________________________Excel_BuiltIn_Print_Area_6_1_1_1">#REF!</definedName>
    <definedName name="__________________________________Excel_BuiltIn_Print_Area_7">#REF!</definedName>
    <definedName name="__________________________________Excel_BuiltIn_Print_Area_8_1">#REF!</definedName>
    <definedName name="__________________________________Звание__разряд_1_1_1">#REF!</definedName>
    <definedName name="__________________________________Мастер_лист_1_1_1">#REF!</definedName>
    <definedName name="_________________________________Excel_BuiltIn_Print_Area_1">#REF!</definedName>
    <definedName name="_________________________________Excel_BuiltIn_Print_Area_2">#REF!</definedName>
    <definedName name="_________________________________Excel_BuiltIn_Print_Area_3_1">#REF!</definedName>
    <definedName name="_________________________________Excel_BuiltIn_Print_Area_6_1_1_1">#REF!</definedName>
    <definedName name="_________________________________Excel_BuiltIn_Print_Area_7">#REF!</definedName>
    <definedName name="_________________________________Excel_BuiltIn_Print_Area_8_1">#REF!</definedName>
    <definedName name="_________________________________Звание__разряд_1_1_1">#REF!</definedName>
    <definedName name="_________________________________Мастер_лист_1_1_1">#REF!</definedName>
    <definedName name="_________________________________Фамилия__имя_1_1_1">#REF!</definedName>
    <definedName name="________________________________Excel_BuiltIn_Print_Area_1">#REF!</definedName>
    <definedName name="________________________________Excel_BuiltIn_Print_Area_2">#REF!</definedName>
    <definedName name="________________________________Excel_BuiltIn_Print_Area_3_1">#REF!</definedName>
    <definedName name="________________________________Excel_BuiltIn_Print_Area_6_1_1_1">#REF!</definedName>
    <definedName name="________________________________Excel_BuiltIn_Print_Area_7">#REF!</definedName>
    <definedName name="________________________________Excel_BuiltIn_Print_Area_8_1">#REF!</definedName>
    <definedName name="________________________________Звание__разряд_1_1_1">#REF!</definedName>
    <definedName name="________________________________Мастер_лист_1_1_1">#REF!</definedName>
    <definedName name="_______________________________Excel_BuiltIn_Print_Area_1">#REF!</definedName>
    <definedName name="_______________________________Excel_BuiltIn_Print_Area_2">#REF!</definedName>
    <definedName name="_______________________________Excel_BuiltIn_Print_Area_3_1">#REF!</definedName>
    <definedName name="_______________________________Excel_BuiltIn_Print_Area_6_1_1_1">#REF!</definedName>
    <definedName name="_______________________________Excel_BuiltIn_Print_Area_7">#REF!</definedName>
    <definedName name="_______________________________Excel_BuiltIn_Print_Area_8_1">#REF!</definedName>
    <definedName name="_______________________________Звание__разряд_1_1_1">#REF!</definedName>
    <definedName name="_______________________________Мастер_лист_1_1_1">#REF!</definedName>
    <definedName name="_______________________________Фамилия__имя_1_1_1">#REF!</definedName>
    <definedName name="______________________________Excel_BuiltIn_Print_Area_1">#REF!</definedName>
    <definedName name="______________________________Excel_BuiltIn_Print_Area_2">#REF!</definedName>
    <definedName name="______________________________Excel_BuiltIn_Print_Area_3_1">#REF!</definedName>
    <definedName name="______________________________Excel_BuiltIn_Print_Area_6_1_1_1">#REF!</definedName>
    <definedName name="______________________________Excel_BuiltIn_Print_Area_7">#REF!</definedName>
    <definedName name="______________________________Excel_BuiltIn_Print_Area_8_1">#REF!</definedName>
    <definedName name="______________________________Звание__разряд_1_1_1">#REF!</definedName>
    <definedName name="______________________________Мастер_лист_1_1_1">#REF!</definedName>
    <definedName name="_____________________________Excel_BuiltIn_Print_Area_1">#REF!</definedName>
    <definedName name="_____________________________Excel_BuiltIn_Print_Area_2">#REF!</definedName>
    <definedName name="_____________________________Excel_BuiltIn_Print_Area_3_1">#REF!</definedName>
    <definedName name="_____________________________Excel_BuiltIn_Print_Area_6_1_1_1">#REF!</definedName>
    <definedName name="_____________________________Excel_BuiltIn_Print_Area_7">#REF!</definedName>
    <definedName name="_____________________________Excel_BuiltIn_Print_Area_8_1">#REF!</definedName>
    <definedName name="_____________________________Звание__разряд_1_1_1">#REF!</definedName>
    <definedName name="_____________________________Мастер_лист_1_1_1">#REF!</definedName>
    <definedName name="____________________________Excel_BuiltIn_Print_Area_1">#REF!</definedName>
    <definedName name="____________________________Excel_BuiltIn_Print_Area_2">#REF!</definedName>
    <definedName name="____________________________Excel_BuiltIn_Print_Area_3_1">#REF!</definedName>
    <definedName name="____________________________Excel_BuiltIn_Print_Area_6_1_1_1">#REF!</definedName>
    <definedName name="____________________________Excel_BuiltIn_Print_Area_7">#REF!</definedName>
    <definedName name="____________________________Excel_BuiltIn_Print_Area_8_1">#REF!</definedName>
    <definedName name="____________________________Звание__разряд_1_1_1">#REF!</definedName>
    <definedName name="____________________________Мастер_лист_1_1_1">#REF!</definedName>
    <definedName name="___________________________Excel_BuiltIn_Print_Area_1">#REF!</definedName>
    <definedName name="___________________________Excel_BuiltIn_Print_Area_2">#REF!</definedName>
    <definedName name="___________________________Excel_BuiltIn_Print_Area_3_1">#REF!</definedName>
    <definedName name="___________________________Excel_BuiltIn_Print_Area_6_1_1_1">#REF!</definedName>
    <definedName name="___________________________Excel_BuiltIn_Print_Area_7">#REF!</definedName>
    <definedName name="___________________________Excel_BuiltIn_Print_Area_8_1">#REF!</definedName>
    <definedName name="___________________________Звание__разряд_1_1_1">#REF!</definedName>
    <definedName name="___________________________Мастер_лист_1_1_1">#REF!</definedName>
    <definedName name="__________________________Excel_BuiltIn_Print_Area_1">#REF!</definedName>
    <definedName name="__________________________Excel_BuiltIn_Print_Area_2">#REF!</definedName>
    <definedName name="__________________________Excel_BuiltIn_Print_Area_3_1">#REF!</definedName>
    <definedName name="__________________________Excel_BuiltIn_Print_Area_6_1_1_1">#REF!</definedName>
    <definedName name="__________________________Excel_BuiltIn_Print_Area_7">#REF!</definedName>
    <definedName name="__________________________Excel_BuiltIn_Print_Area_8_1">#REF!</definedName>
    <definedName name="__________________________Звание__разряд_1_1_1">#REF!</definedName>
    <definedName name="__________________________Мастер_лист_1_1_1">#REF!</definedName>
    <definedName name="________________________Excel_BuiltIn_Print_Area_1">#REF!</definedName>
    <definedName name="________________________Excel_BuiltIn_Print_Area_2">#REF!</definedName>
    <definedName name="________________________Excel_BuiltIn_Print_Area_3_1">#REF!</definedName>
    <definedName name="________________________Excel_BuiltIn_Print_Area_6_1_1_1">#REF!</definedName>
    <definedName name="________________________Excel_BuiltIn_Print_Area_7">#REF!</definedName>
    <definedName name="________________________Excel_BuiltIn_Print_Area_8_1">#REF!</definedName>
    <definedName name="________________________Звание__разряд_1_1_1">#REF!</definedName>
    <definedName name="________________________Мастер_лист_1_1_1">#REF!</definedName>
    <definedName name="___________Excel_BuiltIn__FilterDatabase_1_1">#REF!</definedName>
    <definedName name="___________Excel_BuiltIn_Print_Area_4_1_1">#REF!</definedName>
    <definedName name="___________Excel_BuiltIn_Print_Area_4_1_1_1">#REF!</definedName>
    <definedName name="___________Excel_BuiltIn_Print_Area_6_2_1">#REF!</definedName>
    <definedName name="__________Excel_BuiltIn__FilterDatabase_1_1">#REF!</definedName>
    <definedName name="__________Excel_BuiltIn_Print_Area_4_1_1">#REF!</definedName>
    <definedName name="__________Excel_BuiltIn_Print_Area_4_1_1_1">#REF!</definedName>
    <definedName name="__________Excel_BuiltIn_Print_Area_6_2_1">#REF!</definedName>
    <definedName name="_________Excel_BuiltIn__FilterDatabase_1_1">#REF!</definedName>
    <definedName name="_________Excel_BuiltIn_Print_Area_4_1_1">#REF!</definedName>
    <definedName name="_________Excel_BuiltIn_Print_Area_4_1_1_1">#REF!</definedName>
    <definedName name="_________Excel_BuiltIn_Print_Area_6_2_1">#REF!</definedName>
    <definedName name="________Excel_BuiltIn__FilterDatabase_1_1">#REF!</definedName>
    <definedName name="________Excel_BuiltIn_Print_Area_4_1_1">#REF!</definedName>
    <definedName name="________Excel_BuiltIn_Print_Area_4_1_1_1">#REF!</definedName>
    <definedName name="________Excel_BuiltIn_Print_Area_6_2_1">#REF!</definedName>
    <definedName name="________Фамилия__имя_1_1_1">#REF!</definedName>
    <definedName name="_______Фамилия__имя_1_1_1">#REF!</definedName>
    <definedName name="______Excel_BuiltIn_Print_Area_1">#REF!</definedName>
    <definedName name="______Excel_BuiltIn_Print_Area_2">#REF!</definedName>
    <definedName name="______Excel_BuiltIn_Print_Area_3_1">#REF!</definedName>
    <definedName name="______Excel_BuiltIn_Print_Area_6_1_1_1">#REF!</definedName>
    <definedName name="______Excel_BuiltIn_Print_Area_7">#REF!</definedName>
    <definedName name="______Excel_BuiltIn_Print_Area_8_1">#REF!</definedName>
    <definedName name="______Звание__разряд_1_1_1">#REF!</definedName>
    <definedName name="______Мастер_лист_1_1_1">#REF!</definedName>
    <definedName name="______Фамилия__имя_1_1_1">#REF!</definedName>
    <definedName name="_____Excel_BuiltIn_Print_Area_1">#REF!</definedName>
    <definedName name="_____Excel_BuiltIn_Print_Area_2">#REF!</definedName>
    <definedName name="_____Excel_BuiltIn_Print_Area_3_1">#REF!</definedName>
    <definedName name="_____Excel_BuiltIn_Print_Area_6_1_1_1">#REF!</definedName>
    <definedName name="_____Excel_BuiltIn_Print_Area_7">#REF!</definedName>
    <definedName name="_____Excel_BuiltIn_Print_Area_8_1">#REF!</definedName>
    <definedName name="_____Звание__разряд_1_1_1">#REF!</definedName>
    <definedName name="_____Мастер_лист_1_1_1">#REF!</definedName>
    <definedName name="_____Фамилия__имя_1_1_1">#REF!</definedName>
    <definedName name="____Excel_BuiltIn_Print_Area_1">#REF!</definedName>
    <definedName name="____Excel_BuiltIn_Print_Area_2">#REF!</definedName>
    <definedName name="____Excel_BuiltIn_Print_Area_3_1">#REF!</definedName>
    <definedName name="____Excel_BuiltIn_Print_Area_6_1_1_1">#REF!</definedName>
    <definedName name="____Excel_BuiltIn_Print_Area_7">#REF!</definedName>
    <definedName name="____Excel_BuiltIn_Print_Area_8_1">#REF!</definedName>
    <definedName name="____Звание__разряд_1_1_1">#REF!</definedName>
    <definedName name="____Мастер_лист_1_1_1">#REF!</definedName>
    <definedName name="_1479Фамилия__имя_1_1_1">#REF!</definedName>
    <definedName name="_1479Фамилия__имя_1_1_1_1">#REF!</definedName>
    <definedName name="_1479Фамилия__имя_1_1_1_10">#REF!</definedName>
    <definedName name="_1479Фамилия__имя_1_1_1_11">#REF!</definedName>
    <definedName name="_1479Фамилия__имя_1_1_1_12">#REF!</definedName>
    <definedName name="_1479Фамилия__имя_1_1_1_13">#REF!</definedName>
    <definedName name="_1479Фамилия__имя_1_1_1_14">#REF!</definedName>
    <definedName name="_1479Фамилия__имя_1_1_1_2">#REF!</definedName>
    <definedName name="_1479Фамилия__имя_1_1_1_3">#REF!</definedName>
    <definedName name="_1479Фамилия__имя_1_1_1_4">#REF!</definedName>
    <definedName name="_1479Фамилия__имя_1_1_1_5">#REF!</definedName>
    <definedName name="_1479Фамилия__имя_1_1_1_6">#REF!</definedName>
    <definedName name="_1479Фамилия__имя_1_1_1_7">#REF!</definedName>
    <definedName name="_1479Фамилия__имя_1_1_1_8">#REF!</definedName>
    <definedName name="_1479Фамилия__имя_1_1_1_9">#REF!</definedName>
    <definedName name="_335Звание__разряд_1_1_1">#REF!</definedName>
    <definedName name="_335Звание__разряд_1_1_1_1">#REF!</definedName>
    <definedName name="_335Звание__разряд_1_1_1_10">#REF!</definedName>
    <definedName name="_335Звание__разряд_1_1_1_11">#REF!</definedName>
    <definedName name="_335Звание__разряд_1_1_1_12">#REF!</definedName>
    <definedName name="_335Звание__разряд_1_1_1_13">#REF!</definedName>
    <definedName name="_335Звание__разряд_1_1_1_14">#REF!</definedName>
    <definedName name="_335Звание__разряд_1_1_1_15">#REF!</definedName>
    <definedName name="_335Звание__разряд_1_1_1_2">#REF!</definedName>
    <definedName name="_335Звание__разряд_1_1_1_3">#REF!</definedName>
    <definedName name="_335Звание__разряд_1_1_1_4">#REF!</definedName>
    <definedName name="_335Звание__разряд_1_1_1_6">#REF!</definedName>
    <definedName name="_335Звание__разряд_1_1_1_7">#REF!</definedName>
    <definedName name="_335Звание__разряд_1_1_1_8">#REF!</definedName>
    <definedName name="_335Звание__разряд_1_1_1_9">#REF!</definedName>
    <definedName name="_490Мастер_лист_1_1_1">#REF!</definedName>
    <definedName name="_490Мастер_лист_1_1_1_1">#REF!</definedName>
    <definedName name="_490Мастер_лист_1_1_1_10">#REF!</definedName>
    <definedName name="_490Мастер_лист_1_1_1_11">#REF!</definedName>
    <definedName name="_490Мастер_лист_1_1_1_12">#REF!</definedName>
    <definedName name="_490Мастер_лист_1_1_1_13">#REF!</definedName>
    <definedName name="_490Мастер_лист_1_1_1_14">#REF!</definedName>
    <definedName name="_490Мастер_лист_1_1_1_2">#REF!</definedName>
    <definedName name="_490Мастер_лист_1_1_1_3">#REF!</definedName>
    <definedName name="_490Мастер_лист_1_1_1_4">#REF!</definedName>
    <definedName name="_490Мастер_лист_1_1_1_5">#REF!</definedName>
    <definedName name="_490Мастер_лист_1_1_1_6">#REF!</definedName>
    <definedName name="_490Мастер_лист_1_1_1_7">#REF!</definedName>
    <definedName name="_490Мастер_лист_1_1_1_8">#REF!</definedName>
    <definedName name="_490Мастер_лист_1_1_1_9">#REF!</definedName>
    <definedName name="_83Excel_BuiltIn_Print_Area_1">#REF!</definedName>
    <definedName name="_83Excel_BuiltIn_Print_Area_1_1">#REF!</definedName>
    <definedName name="_83Excel_BuiltIn_Print_Area_1_10">#REF!</definedName>
    <definedName name="_83Excel_BuiltIn_Print_Area_1_11">#REF!</definedName>
    <definedName name="_83Excel_BuiltIn_Print_Area_1_12">#REF!</definedName>
    <definedName name="_83Excel_BuiltIn_Print_Area_1_13">#REF!</definedName>
    <definedName name="_83Excel_BuiltIn_Print_Area_1_14">#REF!</definedName>
    <definedName name="_83Excel_BuiltIn_Print_Area_1_2">#REF!</definedName>
    <definedName name="_83Excel_BuiltIn_Print_Area_1_3">#REF!</definedName>
    <definedName name="_83Excel_BuiltIn_Print_Area_1_4">#REF!</definedName>
    <definedName name="_83Excel_BuiltIn_Print_Area_1_5">#REF!</definedName>
    <definedName name="_83Excel_BuiltIn_Print_Area_1_6">#REF!</definedName>
    <definedName name="_83Excel_BuiltIn_Print_Area_1_7">#REF!</definedName>
    <definedName name="_83Excel_BuiltIn_Print_Area_1_8">#REF!</definedName>
    <definedName name="_83Excel_BuiltIn_Print_Area_1_9">#REF!</definedName>
    <definedName name="_86Excel_BuiltIn_Print_Area_2">#REF!</definedName>
    <definedName name="_88Excel_BuiltIn_Print_Area_7">#REF!</definedName>
    <definedName name="_88Excel_BuiltIn_Print_Area_7_1">#REF!</definedName>
    <definedName name="_88Excel_BuiltIn_Print_Area_7_10">#REF!</definedName>
    <definedName name="_88Excel_BuiltIn_Print_Area_7_11">#REF!</definedName>
    <definedName name="_88Excel_BuiltIn_Print_Area_7_12">#REF!</definedName>
    <definedName name="_88Excel_BuiltIn_Print_Area_7_13">#REF!</definedName>
    <definedName name="_88Excel_BuiltIn_Print_Area_7_14">#REF!</definedName>
    <definedName name="_88Excel_BuiltIn_Print_Area_7_2">#REF!</definedName>
    <definedName name="_88Excel_BuiltIn_Print_Area_7_3">#REF!</definedName>
    <definedName name="_88Excel_BuiltIn_Print_Area_7_4">#REF!</definedName>
    <definedName name="_88Excel_BuiltIn_Print_Area_7_5">#REF!</definedName>
    <definedName name="_88Excel_BuiltIn_Print_Area_7_6">#REF!</definedName>
    <definedName name="_88Excel_BuiltIn_Print_Area_7_7">#REF!</definedName>
    <definedName name="_88Excel_BuiltIn_Print_Area_7_8">#REF!</definedName>
    <definedName name="_88Excel_BuiltIn_Print_Area_7_9">#REF!</definedName>
    <definedName name="_90Excel_BuiltIn_Print_Area_2_1">#REF!</definedName>
    <definedName name="_90Excel_BuiltIn_Print_Area_2_1_1">#REF!</definedName>
    <definedName name="_90Excel_BuiltIn_Print_Area_2_1_10">#REF!</definedName>
    <definedName name="_90Excel_BuiltIn_Print_Area_2_1_12">#REF!</definedName>
    <definedName name="_90Excel_BuiltIn_Print_Area_2_1_13">#REF!</definedName>
    <definedName name="_90Excel_BuiltIn_Print_Area_2_1_14">#REF!</definedName>
    <definedName name="_90Excel_BuiltIn_Print_Area_2_1_15">#REF!</definedName>
    <definedName name="_90Excel_BuiltIn_Print_Area_2_1_2">#REF!</definedName>
    <definedName name="_90Excel_BuiltIn_Print_Area_2_1_3">#REF!</definedName>
    <definedName name="_90Excel_BuiltIn_Print_Area_2_1_4">#REF!</definedName>
    <definedName name="_90Excel_BuiltIn_Print_Area_2_1_5">#REF!</definedName>
    <definedName name="_90Excel_BuiltIn_Print_Area_2_1_6">#REF!</definedName>
    <definedName name="_90Excel_BuiltIn_Print_Area_2_1_8">#REF!</definedName>
    <definedName name="_90Excel_BuiltIn_Print_Area_2_1_9">#REF!</definedName>
    <definedName name="_95Excel_BuiltIn_Print_Area_3_1">#REF!</definedName>
    <definedName name="_95Excel_BuiltIn_Print_Area_3_1_1">#REF!</definedName>
    <definedName name="_95Excel_BuiltIn_Print_Area_3_1_10">#REF!</definedName>
    <definedName name="_95Excel_BuiltIn_Print_Area_3_1_11">#REF!</definedName>
    <definedName name="_95Excel_BuiltIn_Print_Area_3_1_12">#REF!</definedName>
    <definedName name="_95Excel_BuiltIn_Print_Area_3_1_13">#REF!</definedName>
    <definedName name="_95Excel_BuiltIn_Print_Area_3_1_14">#REF!</definedName>
    <definedName name="_95Excel_BuiltIn_Print_Area_3_1_15">#REF!</definedName>
    <definedName name="_95Excel_BuiltIn_Print_Area_3_1_2">#REF!</definedName>
    <definedName name="_95Excel_BuiltIn_Print_Area_3_1_3">#REF!</definedName>
    <definedName name="_95Excel_BuiltIn_Print_Area_3_1_4">#REF!</definedName>
    <definedName name="_95Excel_BuiltIn_Print_Area_3_1_5">#REF!</definedName>
    <definedName name="_95Excel_BuiltIn_Print_Area_3_1_6">#REF!</definedName>
    <definedName name="_95Excel_BuiltIn_Print_Area_3_1_7">#REF!</definedName>
    <definedName name="_95Excel_BuiltIn_Print_Area_3_1_8">#REF!</definedName>
    <definedName name="_95Excel_BuiltIn_Print_Area_3_1_9">#REF!</definedName>
    <definedName name="_98Excel_BuiltIn_Print_Area_8_1_1">#REF!</definedName>
    <definedName name="_Excel_BuiltIn__FilterDatabase_1_1">#REF!</definedName>
    <definedName name="_Excel_BuiltIn_Print_Area_1">#REF!</definedName>
    <definedName name="_Excel_BuiltIn_Print_Area_1_1">#REF!</definedName>
    <definedName name="_Excel_BuiltIn_Print_Area_1_10">#REF!</definedName>
    <definedName name="_Excel_BuiltIn_Print_Area_1_11">#REF!</definedName>
    <definedName name="_Excel_BuiltIn_Print_Area_1_12">#REF!</definedName>
    <definedName name="_Excel_BuiltIn_Print_Area_1_13">#REF!</definedName>
    <definedName name="_Excel_BuiltIn_Print_Area_1_2">#REF!</definedName>
    <definedName name="_Excel_BuiltIn_Print_Area_1_3">#REF!</definedName>
    <definedName name="_Excel_BuiltIn_Print_Area_1_4">#REF!</definedName>
    <definedName name="_Excel_BuiltIn_Print_Area_1_5">#REF!</definedName>
    <definedName name="_Excel_BuiltIn_Print_Area_1_6">#REF!</definedName>
    <definedName name="_Excel_BuiltIn_Print_Area_1_7">#REF!</definedName>
    <definedName name="_Excel_BuiltIn_Print_Area_1_8">#REF!</definedName>
    <definedName name="_Excel_BuiltIn_Print_Area_1_9">#REF!</definedName>
    <definedName name="_Excel_BuiltIn_Print_Area_2">#REF!</definedName>
    <definedName name="_Excel_BuiltIn_Print_Area_2_1">#REF!</definedName>
    <definedName name="_Excel_BuiltIn_Print_Area_2_10">#REF!</definedName>
    <definedName name="_Excel_BuiltIn_Print_Area_2_11">#REF!</definedName>
    <definedName name="_Excel_BuiltIn_Print_Area_2_12">#REF!</definedName>
    <definedName name="_Excel_BuiltIn_Print_Area_2_13">#REF!</definedName>
    <definedName name="_Excel_BuiltIn_Print_Area_2_2">#REF!</definedName>
    <definedName name="_Excel_BuiltIn_Print_Area_2_3">#REF!</definedName>
    <definedName name="_Excel_BuiltIn_Print_Area_2_4">#REF!</definedName>
    <definedName name="_Excel_BuiltIn_Print_Area_2_5">#REF!</definedName>
    <definedName name="_Excel_BuiltIn_Print_Area_2_6">#REF!</definedName>
    <definedName name="_Excel_BuiltIn_Print_Area_2_7">#REF!</definedName>
    <definedName name="_Excel_BuiltIn_Print_Area_2_8">#REF!</definedName>
    <definedName name="_Excel_BuiltIn_Print_Area_2_9">#REF!</definedName>
    <definedName name="_Excel_BuiltIn_Print_Area_3_1">#REF!</definedName>
    <definedName name="_Excel_BuiltIn_Print_Area_3_1_1">#REF!</definedName>
    <definedName name="_Excel_BuiltIn_Print_Area_3_1_10">#REF!</definedName>
    <definedName name="_Excel_BuiltIn_Print_Area_3_1_11">#REF!</definedName>
    <definedName name="_Excel_BuiltIn_Print_Area_3_1_12">#REF!</definedName>
    <definedName name="_Excel_BuiltIn_Print_Area_3_1_13">#REF!</definedName>
    <definedName name="_Excel_BuiltIn_Print_Area_3_1_2">#REF!</definedName>
    <definedName name="_Excel_BuiltIn_Print_Area_3_1_3">#REF!</definedName>
    <definedName name="_Excel_BuiltIn_Print_Area_3_1_4">#REF!</definedName>
    <definedName name="_Excel_BuiltIn_Print_Area_3_1_5">#REF!</definedName>
    <definedName name="_Excel_BuiltIn_Print_Area_3_1_6">#REF!</definedName>
    <definedName name="_Excel_BuiltIn_Print_Area_3_1_7">#REF!</definedName>
    <definedName name="_Excel_BuiltIn_Print_Area_3_1_8">#REF!</definedName>
    <definedName name="_Excel_BuiltIn_Print_Area_3_1_9">#REF!</definedName>
    <definedName name="_Excel_BuiltIn_Print_Area_4_1_1">#REF!</definedName>
    <definedName name="_Excel_BuiltIn_Print_Area_4_1_1_1">#REF!</definedName>
    <definedName name="_Excel_BuiltIn_Print_Area_6_1_1_1">#REF!</definedName>
    <definedName name="_Excel_BuiltIn_Print_Area_6_1_1_1_1">#REF!</definedName>
    <definedName name="_Excel_BuiltIn_Print_Area_6_1_1_1_10">#REF!</definedName>
    <definedName name="_Excel_BuiltIn_Print_Area_6_1_1_1_11">#REF!</definedName>
    <definedName name="_Excel_BuiltIn_Print_Area_6_1_1_1_12">#REF!</definedName>
    <definedName name="_Excel_BuiltIn_Print_Area_6_1_1_1_13">#REF!</definedName>
    <definedName name="_Excel_BuiltIn_Print_Area_6_1_1_1_2">#REF!</definedName>
    <definedName name="_Excel_BuiltIn_Print_Area_6_1_1_1_3">#REF!</definedName>
    <definedName name="_Excel_BuiltIn_Print_Area_6_1_1_1_4">#REF!</definedName>
    <definedName name="_Excel_BuiltIn_Print_Area_6_1_1_1_5">#REF!</definedName>
    <definedName name="_Excel_BuiltIn_Print_Area_6_1_1_1_6">#REF!</definedName>
    <definedName name="_Excel_BuiltIn_Print_Area_6_1_1_1_7">#REF!</definedName>
    <definedName name="_Excel_BuiltIn_Print_Area_6_1_1_1_8">#REF!</definedName>
    <definedName name="_Excel_BuiltIn_Print_Area_6_1_1_1_9">#REF!</definedName>
    <definedName name="_Excel_BuiltIn_Print_Area_6_2_1">#REF!</definedName>
    <definedName name="_Excel_BuiltIn_Print_Area_7">#REF!</definedName>
    <definedName name="_Excel_BuiltIn_Print_Area_7_1">#REF!</definedName>
    <definedName name="_Excel_BuiltIn_Print_Area_7_10">#REF!</definedName>
    <definedName name="_Excel_BuiltIn_Print_Area_7_11">#REF!</definedName>
    <definedName name="_Excel_BuiltIn_Print_Area_7_12">#REF!</definedName>
    <definedName name="_Excel_BuiltIn_Print_Area_7_13">#REF!</definedName>
    <definedName name="_Excel_BuiltIn_Print_Area_7_2">#REF!</definedName>
    <definedName name="_Excel_BuiltIn_Print_Area_7_3">#REF!</definedName>
    <definedName name="_Excel_BuiltIn_Print_Area_7_4">#REF!</definedName>
    <definedName name="_Excel_BuiltIn_Print_Area_7_5">#REF!</definedName>
    <definedName name="_Excel_BuiltIn_Print_Area_7_6">#REF!</definedName>
    <definedName name="_Excel_BuiltIn_Print_Area_7_7">#REF!</definedName>
    <definedName name="_Excel_BuiltIn_Print_Area_7_8">#REF!</definedName>
    <definedName name="_Excel_BuiltIn_Print_Area_7_9">#REF!</definedName>
    <definedName name="_Excel_BuiltIn_Print_Area_8_1">#REF!</definedName>
    <definedName name="_Excel_BuiltIn_Print_Area_8_1_1">#REF!</definedName>
    <definedName name="_Excel_BuiltIn_Print_Area_8_1_10">#REF!</definedName>
    <definedName name="_Excel_BuiltIn_Print_Area_8_1_11">#REF!</definedName>
    <definedName name="_Excel_BuiltIn_Print_Area_8_1_12">#REF!</definedName>
    <definedName name="_Excel_BuiltIn_Print_Area_8_1_13">#REF!</definedName>
    <definedName name="_Excel_BuiltIn_Print_Area_8_1_2">#REF!</definedName>
    <definedName name="_Excel_BuiltIn_Print_Area_8_1_3">#REF!</definedName>
    <definedName name="_Excel_BuiltIn_Print_Area_8_1_4">#REF!</definedName>
    <definedName name="_Excel_BuiltIn_Print_Area_8_1_5">#REF!</definedName>
    <definedName name="_Excel_BuiltIn_Print_Area_8_1_6">#REF!</definedName>
    <definedName name="_Excel_BuiltIn_Print_Area_8_1_7">#REF!</definedName>
    <definedName name="_Excel_BuiltIn_Print_Area_8_1_8">#REF!</definedName>
    <definedName name="_Excel_BuiltIn_Print_Area_8_1_9">#REF!</definedName>
    <definedName name="_Звание__разряд_1_1_1">#REF!</definedName>
    <definedName name="_Звание__разряд_1_1_1_1">#REF!</definedName>
    <definedName name="_Звание__разряд_1_1_1_10">#REF!</definedName>
    <definedName name="_Звание__разряд_1_1_1_11">#REF!</definedName>
    <definedName name="_Звание__разряд_1_1_1_12">#REF!</definedName>
    <definedName name="_Звание__разряд_1_1_1_13">#REF!</definedName>
    <definedName name="_Звание__разряд_1_1_1_2">#REF!</definedName>
    <definedName name="_Звание__разряд_1_1_1_3">#REF!</definedName>
    <definedName name="_Звание__разряд_1_1_1_4">#REF!</definedName>
    <definedName name="_Звание__разряд_1_1_1_5">#REF!</definedName>
    <definedName name="_Звание__разряд_1_1_1_6">#REF!</definedName>
    <definedName name="_Звание__разряд_1_1_1_7">#REF!</definedName>
    <definedName name="_Звание__разряд_1_1_1_8">#REF!</definedName>
    <definedName name="_Звание__разряд_1_1_1_9">#REF!</definedName>
    <definedName name="_Мастер_лист_1_1_1">#REF!</definedName>
    <definedName name="_Мастер_лист_1_1_1_1">#REF!</definedName>
    <definedName name="_Мастер_лист_1_1_1_10">#REF!</definedName>
    <definedName name="_Мастер_лист_1_1_1_11">#REF!</definedName>
    <definedName name="_Мастер_лист_1_1_1_12">#REF!</definedName>
    <definedName name="_Мастер_лист_1_1_1_13">#REF!</definedName>
    <definedName name="_Мастер_лист_1_1_1_2">#REF!</definedName>
    <definedName name="_Мастер_лист_1_1_1_3">#REF!</definedName>
    <definedName name="_Мастер_лист_1_1_1_4">#REF!</definedName>
    <definedName name="_Мастер_лист_1_1_1_5">#REF!</definedName>
    <definedName name="_Мастер_лист_1_1_1_6">#REF!</definedName>
    <definedName name="_Мастер_лист_1_1_1_7">#REF!</definedName>
    <definedName name="_Мастер_лист_1_1_1_8">#REF!</definedName>
    <definedName name="_Мастер_лист_1_1_1_9">#REF!</definedName>
    <definedName name="_Фамилия__имя_1_1_1">#REF!</definedName>
    <definedName name="_Фамилия__имя_1_1_1_1">#REF!</definedName>
    <definedName name="_Фамилия__имя_1_1_1_10">#REF!</definedName>
    <definedName name="_Фамилия__имя_1_1_1_11">#REF!</definedName>
    <definedName name="_Фамилия__имя_1_1_1_12">#REF!</definedName>
    <definedName name="_Фамилия__имя_1_1_1_13">#REF!</definedName>
    <definedName name="_Фамилия__имя_1_1_1_2">#REF!</definedName>
    <definedName name="_Фамилия__имя_1_1_1_3">#REF!</definedName>
    <definedName name="_Фамилия__имя_1_1_1_4">#REF!</definedName>
    <definedName name="_Фамилия__имя_1_1_1_5">#REF!</definedName>
    <definedName name="_Фамилия__имя_1_1_1_6">#REF!</definedName>
    <definedName name="_Фамилия__имя_1_1_1_7">#REF!</definedName>
    <definedName name="_Фамилия__имя_1_1_1_8">#REF!</definedName>
    <definedName name="_Фамилия__имя_1_1_1_9">#REF!</definedName>
    <definedName name="Excel_BuiltIn__FilterDatabase">#REF!</definedName>
    <definedName name="Excel_BuiltIn__FilterDatabase_1">#REF!</definedName>
    <definedName name="Excel_BuiltIn__FilterDatabase_1_1">#REF!</definedName>
    <definedName name="Excel_BuiltIn__FilterDatabase_1_2">#REF!</definedName>
    <definedName name="Excel_BuiltIn__FilterDatabase_1_3">#REF!</definedName>
    <definedName name="Excel_BuiltIn__FilterDatabase_1_4">#REF!</definedName>
    <definedName name="Excel_BuiltIn__FilterDatabase_1_5">#REF!</definedName>
    <definedName name="Excel_BuiltIn__FilterDatabase_1_6">#REF!</definedName>
    <definedName name="Excel_BuiltIn__FilterDatabase_1_7">#REF!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Print_Area_1">#REF!</definedName>
    <definedName name="Excel_BuiltIn_Print_Area_10">#REF!</definedName>
    <definedName name="Excel_BuiltIn_Print_Area_10_1">#REF!</definedName>
    <definedName name="Excel_BuiltIn_Print_Area_10_10">#REF!</definedName>
    <definedName name="Excel_BuiltIn_Print_Area_10_11">#REF!</definedName>
    <definedName name="Excel_BuiltIn_Print_Area_10_12">#REF!</definedName>
    <definedName name="Excel_BuiltIn_Print_Area_10_13">#REF!</definedName>
    <definedName name="Excel_BuiltIn_Print_Area_10_14">#REF!</definedName>
    <definedName name="Excel_BuiltIn_Print_Area_10_2">#REF!</definedName>
    <definedName name="Excel_BuiltIn_Print_Area_10_3">#REF!</definedName>
    <definedName name="Excel_BuiltIn_Print_Area_10_4">#REF!</definedName>
    <definedName name="Excel_BuiltIn_Print_Area_10_5">#REF!</definedName>
    <definedName name="Excel_BuiltIn_Print_Area_10_6">#REF!</definedName>
    <definedName name="Excel_BuiltIn_Print_Area_10_7">#REF!</definedName>
    <definedName name="Excel_BuiltIn_Print_Area_10_8">#REF!</definedName>
    <definedName name="Excel_BuiltIn_Print_Area_10_9">#REF!</definedName>
    <definedName name="Excel_BuiltIn_Print_Area_2">#REF!</definedName>
    <definedName name="Excel_BuiltIn_Print_Area_2_1">#REF!</definedName>
    <definedName name="Excel_BuiltIn_Print_Area_2_10">#REF!</definedName>
    <definedName name="Excel_BuiltIn_Print_Area_2_11">#REF!</definedName>
    <definedName name="Excel_BuiltIn_Print_Area_2_12">#REF!</definedName>
    <definedName name="Excel_BuiltIn_Print_Area_2_13">#REF!</definedName>
    <definedName name="Excel_BuiltIn_Print_Area_2_14">#REF!</definedName>
    <definedName name="Excel_BuiltIn_Print_Area_2_15">#REF!</definedName>
    <definedName name="Excel_BuiltIn_Print_Area_2_2">#REF!</definedName>
    <definedName name="Excel_BuiltIn_Print_Area_2_3">#REF!</definedName>
    <definedName name="Excel_BuiltIn_Print_Area_2_4">#REF!</definedName>
    <definedName name="Excel_BuiltIn_Print_Area_2_6">#REF!</definedName>
    <definedName name="Excel_BuiltIn_Print_Area_2_7">#REF!</definedName>
    <definedName name="Excel_BuiltIn_Print_Area_2_8">#REF!</definedName>
    <definedName name="Excel_BuiltIn_Print_Area_2_9">#REF!</definedName>
    <definedName name="Excel_BuiltIn_Print_Area_3">#REF!</definedName>
    <definedName name="Excel_BuiltIn_Print_Area_3_1">#REF!</definedName>
    <definedName name="Excel_BuiltIn_Print_Area_3_10">#REF!</definedName>
    <definedName name="Excel_BuiltIn_Print_Area_3_12">#REF!</definedName>
    <definedName name="Excel_BuiltIn_Print_Area_3_13">#REF!</definedName>
    <definedName name="Excel_BuiltIn_Print_Area_3_14">#REF!</definedName>
    <definedName name="Excel_BuiltIn_Print_Area_3_15">#REF!</definedName>
    <definedName name="Excel_BuiltIn_Print_Area_3_2">#REF!</definedName>
    <definedName name="Excel_BuiltIn_Print_Area_3_3">#REF!</definedName>
    <definedName name="Excel_BuiltIn_Print_Area_3_4">#REF!</definedName>
    <definedName name="Excel_BuiltIn_Print_Area_3_5">#REF!</definedName>
    <definedName name="Excel_BuiltIn_Print_Area_3_6">#REF!</definedName>
    <definedName name="Excel_BuiltIn_Print_Area_3_8">#REF!</definedName>
    <definedName name="Excel_BuiltIn_Print_Area_3_9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0">#REF!</definedName>
    <definedName name="Excel_BuiltIn_Print_Area_4_1_1_11">#REF!</definedName>
    <definedName name="Excel_BuiltIn_Print_Area_4_1_1_12">#REF!</definedName>
    <definedName name="Excel_BuiltIn_Print_Area_4_1_1_13">#REF!</definedName>
    <definedName name="Excel_BuiltIn_Print_Area_4_1_1_14">#REF!</definedName>
    <definedName name="Excel_BuiltIn_Print_Area_4_1_1_15">#REF!</definedName>
    <definedName name="Excel_BuiltIn_Print_Area_4_1_1_2">#REF!</definedName>
    <definedName name="Excel_BuiltIn_Print_Area_4_1_1_3">#REF!</definedName>
    <definedName name="Excel_BuiltIn_Print_Area_4_1_1_4">#REF!</definedName>
    <definedName name="Excel_BuiltIn_Print_Area_4_1_1_5">#REF!</definedName>
    <definedName name="Excel_BuiltIn_Print_Area_4_1_1_6">#REF!</definedName>
    <definedName name="Excel_BuiltIn_Print_Area_4_1_1_7">#REF!</definedName>
    <definedName name="Excel_BuiltIn_Print_Area_4_1_1_8">#REF!</definedName>
    <definedName name="Excel_BuiltIn_Print_Area_4_1_1_9">#REF!</definedName>
    <definedName name="Excel_BuiltIn_Print_Area_4_1_10">#REF!</definedName>
    <definedName name="Excel_BuiltIn_Print_Area_4_1_11">#REF!</definedName>
    <definedName name="Excel_BuiltIn_Print_Area_4_1_12">#REF!</definedName>
    <definedName name="Excel_BuiltIn_Print_Area_4_1_13">#REF!</definedName>
    <definedName name="Excel_BuiltIn_Print_Area_4_1_14">#REF!</definedName>
    <definedName name="Excel_BuiltIn_Print_Area_4_1_15">#REF!</definedName>
    <definedName name="Excel_BuiltIn_Print_Area_4_1_2">#REF!</definedName>
    <definedName name="Excel_BuiltIn_Print_Area_4_1_3">#REF!</definedName>
    <definedName name="Excel_BuiltIn_Print_Area_4_1_4">#REF!</definedName>
    <definedName name="Excel_BuiltIn_Print_Area_4_1_5">#REF!</definedName>
    <definedName name="Excel_BuiltIn_Print_Area_4_1_6">#REF!</definedName>
    <definedName name="Excel_BuiltIn_Print_Area_4_1_7">#REF!</definedName>
    <definedName name="Excel_BuiltIn_Print_Area_4_1_8">#REF!</definedName>
    <definedName name="Excel_BuiltIn_Print_Area_4_1_9">#REF!</definedName>
    <definedName name="Excel_BuiltIn_Print_Area_4_13">#REF!</definedName>
    <definedName name="Excel_BuiltIn_Print_Area_4_14">#REF!</definedName>
    <definedName name="Excel_BuiltIn_Print_Area_4_2">#REF!</definedName>
    <definedName name="Excel_BuiltIn_Print_Area_4_4">#REF!</definedName>
    <definedName name="Excel_BuiltIn_Print_Area_4_5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2">#REF!</definedName>
    <definedName name="Excel_BuiltIn_Print_Area_6_10">#REF!</definedName>
    <definedName name="Excel_BuiltIn_Print_Area_6_11">#REF!</definedName>
    <definedName name="Excel_BuiltIn_Print_Area_6_12">#REF!</definedName>
    <definedName name="Excel_BuiltIn_Print_Area_6_13">#REF!</definedName>
    <definedName name="Excel_BuiltIn_Print_Area_6_14">#REF!</definedName>
    <definedName name="Excel_BuiltIn_Print_Area_6_2">#REF!</definedName>
    <definedName name="Excel_BuiltIn_Print_Area_6_3">#REF!</definedName>
    <definedName name="Excel_BuiltIn_Print_Area_6_4">#REF!</definedName>
    <definedName name="Excel_BuiltIn_Print_Area_6_5">#REF!</definedName>
    <definedName name="Excel_BuiltIn_Print_Area_6_6">#REF!</definedName>
    <definedName name="Excel_BuiltIn_Print_Area_6_7">#REF!</definedName>
    <definedName name="Excel_BuiltIn_Print_Area_6_8">#REF!</definedName>
    <definedName name="Excel_BuiltIn_Print_Area_6_9">#REF!</definedName>
    <definedName name="Excel_BuiltIn_Print_Area_7">#REF!</definedName>
    <definedName name="Excel_BuiltIn_Print_Area_7_1">#REF!</definedName>
    <definedName name="Excel_BuiltIn_Print_Area_7_10">#REF!</definedName>
    <definedName name="Excel_BuiltIn_Print_Area_7_11">#REF!</definedName>
    <definedName name="Excel_BuiltIn_Print_Area_7_12">#REF!</definedName>
    <definedName name="Excel_BuiltIn_Print_Area_7_13">#REF!</definedName>
    <definedName name="Excel_BuiltIn_Print_Area_7_14">#REF!</definedName>
    <definedName name="Excel_BuiltIn_Print_Area_7_2">#REF!</definedName>
    <definedName name="Excel_BuiltIn_Print_Area_7_3">#REF!</definedName>
    <definedName name="Excel_BuiltIn_Print_Area_7_4">#REF!</definedName>
    <definedName name="Excel_BuiltIn_Print_Area_7_5">#REF!</definedName>
    <definedName name="Excel_BuiltIn_Print_Area_7_6">#REF!</definedName>
    <definedName name="Excel_BuiltIn_Print_Area_7_7">#REF!</definedName>
    <definedName name="Excel_BuiltIn_Print_Area_7_8">#REF!</definedName>
    <definedName name="Excel_BuiltIn_Print_Area_7_9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2">#REF!</definedName>
    <definedName name="Excel_BuiltIn_Print_Area_9_3">#REF!</definedName>
    <definedName name="Excel_BuiltIn_Print_Area_9_4">#REF!</definedName>
    <definedName name="Excel_BuiltIn_Print_Area_9_5">#REF!</definedName>
    <definedName name="Excel_BuiltIn_Print_Area_9_6">#REF!</definedName>
    <definedName name="Excel_BuiltIn_Print_Area_9_7">#REF!</definedName>
    <definedName name="Владелец__________________________лошади">#REF!</definedName>
    <definedName name="Владелец__________________________лошади_1">#REF!</definedName>
    <definedName name="Владелец__________________________лошади_10">#REF!</definedName>
    <definedName name="Владелец__________________________лошади_11">#REF!</definedName>
    <definedName name="Владелец__________________________лошади_12">#REF!</definedName>
    <definedName name="Владелец__________________________лошади_13">#REF!</definedName>
    <definedName name="Владелец__________________________лошади_14">#REF!</definedName>
    <definedName name="Владелец__________________________лошади_15">#REF!</definedName>
    <definedName name="Владелец__________________________лошади_2">#REF!</definedName>
    <definedName name="Владелец__________________________лошади_3">#REF!</definedName>
    <definedName name="Владелец__________________________лошади_4">#REF!</definedName>
    <definedName name="Владелец__________________________лошади_6">#REF!</definedName>
    <definedName name="Владелец__________________________лошади_7">#REF!</definedName>
    <definedName name="Владелец__________________________лошади_8">#REF!</definedName>
    <definedName name="Владелец__________________________лошади_9">#REF!</definedName>
    <definedName name="Кличка_лошади__г.р.__пол__масть.__порода">#REF!</definedName>
    <definedName name="Кличка_лошади__г.р.__пол__масть.__порода_1">#REF!</definedName>
    <definedName name="Кличка_лошади__г.р.__пол__масть.__порода_10">#REF!</definedName>
    <definedName name="Кличка_лошади__г.р.__пол__масть.__порода_11">#REF!</definedName>
    <definedName name="Кличка_лошади__г.р.__пол__масть.__порода_12">#REF!</definedName>
    <definedName name="Кличка_лошади__г.р.__пол__масть.__порода_13">#REF!</definedName>
    <definedName name="Кличка_лошади__г.р.__пол__масть.__порода_14">#REF!</definedName>
    <definedName name="Кличка_лошади__г.р.__пол__масть.__порода_15">#REF!</definedName>
    <definedName name="Кличка_лошади__г.р.__пол__масть.__порода_2">#REF!</definedName>
    <definedName name="Кличка_лошади__г.р.__пол__масть.__порода_3">#REF!</definedName>
    <definedName name="Кличка_лошади__г.р.__пол__масть.__порода_4">#REF!</definedName>
    <definedName name="Кличка_лошади__г.р.__пол__масть.__порода_6">#REF!</definedName>
    <definedName name="Кличка_лошади__г.р.__пол__масть.__порода_7">#REF!</definedName>
    <definedName name="Кличка_лошади__г.р.__пол__масть.__порода_8">#REF!</definedName>
    <definedName name="Кличка_лошади__г.р.__пол__масть.__порода_9">#REF!</definedName>
    <definedName name="Команда__регион">#REF!</definedName>
    <definedName name="Команда__регион_1">#REF!</definedName>
    <definedName name="Команда__регион_10">#REF!</definedName>
    <definedName name="Команда__регион_11">#REF!</definedName>
    <definedName name="Команда__регион_12">#REF!</definedName>
    <definedName name="Команда__регион_13">#REF!</definedName>
    <definedName name="Команда__регион_14">#REF!</definedName>
    <definedName name="Команда__регион_15">#REF!</definedName>
    <definedName name="Команда__регион_2">#REF!</definedName>
    <definedName name="Команда__регион_3">#REF!</definedName>
    <definedName name="Команда__регион_4">#REF!</definedName>
    <definedName name="Команда__регион_6">#REF!</definedName>
    <definedName name="Команда__регион_7">#REF!</definedName>
    <definedName name="Команда__регион_8">#REF!</definedName>
    <definedName name="Команда__регион_9">#REF!</definedName>
    <definedName name="_xlnm.Print_Area" localSheetId="2">'КПЮн'!$A$1:$X$28</definedName>
    <definedName name="_xlnm.Print_Area" localSheetId="1">'ЛПЮн'!$A$1:$X$29</definedName>
    <definedName name="_xlnm.Print_Area" localSheetId="0">'МП, БП'!$A$1:$X$28</definedName>
    <definedName name="_xlnm.Print_Area" localSheetId="4">'ОЗППДВ+ППДА'!$A$2:$V$24</definedName>
    <definedName name="_xlnm.Print_Area" localSheetId="3">'ППЮоз'!$A$1:$X$15</definedName>
  </definedNames>
  <calcPr fullCalcOnLoad="1"/>
</workbook>
</file>

<file path=xl/sharedStrings.xml><?xml version="1.0" encoding="utf-8"?>
<sst xmlns="http://schemas.openxmlformats.org/spreadsheetml/2006/main" count="983" uniqueCount="306">
  <si>
    <t>Звание, разряд</t>
  </si>
  <si>
    <t>№ паспорта ФКСР лошади</t>
  </si>
  <si>
    <t>Владелец                          лошади</t>
  </si>
  <si>
    <t>Команда, регион</t>
  </si>
  <si>
    <t>Тренер</t>
  </si>
  <si>
    <t>1ю</t>
  </si>
  <si>
    <t>017362</t>
  </si>
  <si>
    <t>Матвеева А.И.</t>
  </si>
  <si>
    <t>МУ СШОР 21/ Ярославль</t>
  </si>
  <si>
    <t>017392</t>
  </si>
  <si>
    <t>б/р</t>
  </si>
  <si>
    <t>007169</t>
  </si>
  <si>
    <t>Смирнова Л.В.</t>
  </si>
  <si>
    <t>Белянинова К.И.</t>
  </si>
  <si>
    <t>Ульянова В.И.</t>
  </si>
  <si>
    <t>чв/ Ярославль</t>
  </si>
  <si>
    <t>на оформл</t>
  </si>
  <si>
    <t>МУ СШОР №21/ Ярославль</t>
  </si>
  <si>
    <t>СК ЯКШ/ Ярославль</t>
  </si>
  <si>
    <t>на оформ</t>
  </si>
  <si>
    <t>КМС</t>
  </si>
  <si>
    <t>013171</t>
  </si>
  <si>
    <t>Журавлева Н.Н.</t>
  </si>
  <si>
    <t>2004</t>
  </si>
  <si>
    <t>013169</t>
  </si>
  <si>
    <t>МС</t>
  </si>
  <si>
    <t>2003</t>
  </si>
  <si>
    <t>011293</t>
  </si>
  <si>
    <t>1990</t>
  </si>
  <si>
    <t>Павлова Д.</t>
  </si>
  <si>
    <t>063004</t>
  </si>
  <si>
    <t>018722</t>
  </si>
  <si>
    <t>002266</t>
  </si>
  <si>
    <t>Зачет</t>
  </si>
  <si>
    <r>
      <t xml:space="preserve">ГУЩИНА </t>
    </r>
    <r>
      <rPr>
        <sz val="10"/>
        <rFont val="Verdana"/>
        <family val="2"/>
      </rPr>
      <t>Екатерина</t>
    </r>
  </si>
  <si>
    <r>
      <t xml:space="preserve">ЛАВ САН-12, </t>
    </r>
    <r>
      <rPr>
        <sz val="10"/>
        <rFont val="Verdana"/>
        <family val="2"/>
      </rPr>
      <t>мер., гнед., ганн., Хайлендер, РФ</t>
    </r>
  </si>
  <si>
    <r>
      <t xml:space="preserve">ГОЛД ХОУП-07, </t>
    </r>
    <r>
      <rPr>
        <sz val="10"/>
        <rFont val="Verdana"/>
        <family val="2"/>
      </rPr>
      <t>коб, гнед, полукр, Грей Игл, РФ, КЗ "Кавказ"</t>
    </r>
  </si>
  <si>
    <r>
      <t xml:space="preserve">ЭДМОНД-98, </t>
    </r>
    <r>
      <rPr>
        <sz val="10"/>
        <rFont val="Verdana"/>
        <family val="2"/>
      </rPr>
      <t>мер, рыж, трак, Орех, РФ, КЗ "Кировский"</t>
    </r>
  </si>
  <si>
    <r>
      <t xml:space="preserve">ХАЙ ВЕЙ САН-09, </t>
    </r>
    <r>
      <rPr>
        <sz val="10"/>
        <rFont val="Verdana"/>
        <family val="2"/>
      </rPr>
      <t>мер., гнед., ганн., Хайлендер, РФ, Калининградская обл., кз "Георгенбург"</t>
    </r>
  </si>
  <si>
    <r>
      <t>КАЛАШНИКОВА</t>
    </r>
    <r>
      <rPr>
        <sz val="10"/>
        <rFont val="Verdana"/>
        <family val="2"/>
      </rPr>
      <t xml:space="preserve"> Мария</t>
    </r>
  </si>
  <si>
    <r>
      <t xml:space="preserve">БУДАПЕШТ-09, </t>
    </r>
    <r>
      <rPr>
        <sz val="10"/>
        <rFont val="Verdana"/>
        <family val="2"/>
      </rPr>
      <t>жер, рыж, Братск, РФ, Ярославская обл</t>
    </r>
  </si>
  <si>
    <r>
      <t xml:space="preserve">ПРОХОРОВА </t>
    </r>
    <r>
      <rPr>
        <sz val="10"/>
        <rFont val="Verdana"/>
        <family val="2"/>
      </rPr>
      <t>Софья</t>
    </r>
  </si>
  <si>
    <r>
      <t xml:space="preserve">ШТОРХ-13, </t>
    </r>
    <r>
      <rPr>
        <sz val="10"/>
        <rFont val="Verdana"/>
        <family val="2"/>
      </rPr>
      <t>мер, т-гнед, полукр, Орион К 28, РФ, Кранодарский край, КЗ "Кавказ"</t>
    </r>
  </si>
  <si>
    <r>
      <t>НУЖДИНА</t>
    </r>
    <r>
      <rPr>
        <sz val="10"/>
        <rFont val="Verdana"/>
        <family val="2"/>
      </rPr>
      <t xml:space="preserve"> Алена</t>
    </r>
  </si>
  <si>
    <r>
      <t xml:space="preserve">ПАВЛОВА </t>
    </r>
    <r>
      <rPr>
        <sz val="10"/>
        <rFont val="Verdana"/>
        <family val="2"/>
      </rPr>
      <t>Дарья</t>
    </r>
  </si>
  <si>
    <r>
      <t xml:space="preserve">БАКАРДИ-12, </t>
    </r>
    <r>
      <rPr>
        <sz val="10"/>
        <rFont val="Verdana"/>
        <family val="2"/>
      </rPr>
      <t>коб, гнед, полукр, Quick Capitol, РФ, Ярославская обл., КСК "Свечинский"</t>
    </r>
  </si>
  <si>
    <t>Place</t>
  </si>
  <si>
    <t>Rider_ID</t>
  </si>
  <si>
    <t>Horse_ID</t>
  </si>
  <si>
    <t>Perc1</t>
  </si>
  <si>
    <t>Perc2</t>
  </si>
  <si>
    <t>Perc3</t>
  </si>
  <si>
    <t>PercSum</t>
  </si>
  <si>
    <t>I ЭТАП</t>
  </si>
  <si>
    <t>Выездка</t>
  </si>
  <si>
    <t>Технические результаты</t>
  </si>
  <si>
    <t>Малый приз</t>
  </si>
  <si>
    <t>Ярославль, МУ СШОР №21</t>
  </si>
  <si>
    <t>Место</t>
  </si>
  <si>
    <r>
      <t xml:space="preserve">Фамилия, </t>
    </r>
    <r>
      <rPr>
        <i/>
        <sz val="10"/>
        <rFont val="Verdana"/>
        <family val="2"/>
      </rPr>
      <t>имя всадника</t>
    </r>
  </si>
  <si>
    <t>№ ФКСР</t>
  </si>
  <si>
    <r>
      <t>Кличка лошади, г.р.,</t>
    </r>
    <r>
      <rPr>
        <i/>
        <sz val="10"/>
        <rFont val="Verdana"/>
        <family val="2"/>
      </rPr>
      <t xml:space="preserve"> пол, масть порода, отец, место рождения</t>
    </r>
  </si>
  <si>
    <t>Н</t>
  </si>
  <si>
    <t>С</t>
  </si>
  <si>
    <t>М</t>
  </si>
  <si>
    <t>Ошибки в схеме</t>
  </si>
  <si>
    <t>Прочие ошибки</t>
  </si>
  <si>
    <t>Всего
баллов</t>
  </si>
  <si>
    <t>Всего
%</t>
  </si>
  <si>
    <t>Выполн. норм.</t>
  </si>
  <si>
    <t>баллы</t>
  </si>
  <si>
    <t>%</t>
  </si>
  <si>
    <t>место</t>
  </si>
  <si>
    <t>ю</t>
  </si>
  <si>
    <t xml:space="preserve">Главный судья                                </t>
  </si>
  <si>
    <t>Маракулина Е.Л., ВК (Московская обл.)</t>
  </si>
  <si>
    <t>Коган И.Л., ВК (Кострома)</t>
  </si>
  <si>
    <t xml:space="preserve">Главный секретарь                                          </t>
  </si>
  <si>
    <t>Куриченкова Ю.М., 1К (Москва)</t>
  </si>
  <si>
    <t>Предварительный приз. Юноши</t>
  </si>
  <si>
    <t>КУБОК ЯРОСЛАВСКОЙ КОННОСПОРТИВНОЙ ШКОЛЫ ПО ВЫЕЗДКЕ</t>
  </si>
  <si>
    <r>
      <t>Судьи:  Н - Рощина О. В., 2К (Рыбинск);</t>
    </r>
    <r>
      <rPr>
        <b/>
        <sz val="12"/>
        <color indexed="10"/>
        <rFont val="Verdana"/>
        <family val="2"/>
      </rPr>
      <t xml:space="preserve"> С - Коршунова О.В., 1К (Ярославль)</t>
    </r>
    <r>
      <rPr>
        <sz val="12"/>
        <color indexed="10"/>
        <rFont val="Verdana"/>
        <family val="2"/>
      </rPr>
      <t>; М - Коган И.Л., ВК (Кострома)</t>
    </r>
  </si>
  <si>
    <t>21 февраля 2020 г</t>
  </si>
  <si>
    <t>ПРЕДВАРИТЕЛЬНЫЙ ПРИЗ В. ДЕТИ (FEI 2020 г). ОБЩИЙ ЗАЧЕТ</t>
  </si>
  <si>
    <t>О</t>
  </si>
  <si>
    <r>
      <t xml:space="preserve">БАТИНА </t>
    </r>
    <r>
      <rPr>
        <sz val="10"/>
        <rFont val="Verdana"/>
        <family val="2"/>
      </rPr>
      <t>Василиса</t>
    </r>
  </si>
  <si>
    <t>2002</t>
  </si>
  <si>
    <t>ПРЕДВАРИТЕЛЬНЫЙ ПРИЗ А. ДЕТИ (FEI 2020 г). ОБЩИЙ ЗАЧЕТ</t>
  </si>
  <si>
    <t>Д</t>
  </si>
  <si>
    <r>
      <t xml:space="preserve">ДЖИБУТТИ-14, </t>
    </r>
    <r>
      <rPr>
        <sz val="10"/>
        <rFont val="Verdana"/>
        <family val="2"/>
      </rPr>
      <t>мер, рыже-чалый, уэлльский пони, Отважное сердце, РФ, Архангельская обл.</t>
    </r>
  </si>
  <si>
    <t>023559</t>
  </si>
  <si>
    <t>Турусина О.А.</t>
  </si>
  <si>
    <r>
      <t xml:space="preserve">ЛАПШИНА </t>
    </r>
    <r>
      <rPr>
        <sz val="10"/>
        <rFont val="Verdana"/>
        <family val="2"/>
      </rPr>
      <t>Северина</t>
    </r>
  </si>
  <si>
    <r>
      <t>ГЛАЗОМЕР-02,</t>
    </r>
    <r>
      <rPr>
        <sz val="10"/>
        <rFont val="Verdana"/>
        <family val="2"/>
      </rPr>
      <t xml:space="preserve"> жер, т.-гнед, РВП, Гепард 21, РФ, К/З Старожиловский</t>
    </r>
  </si>
  <si>
    <t>004383</t>
  </si>
  <si>
    <r>
      <t xml:space="preserve">АБАКУМОВА </t>
    </r>
    <r>
      <rPr>
        <sz val="10"/>
        <rFont val="Verdana"/>
        <family val="2"/>
      </rPr>
      <t>Елизавета</t>
    </r>
  </si>
  <si>
    <r>
      <t xml:space="preserve">ТАРАНУЩЕНКО </t>
    </r>
    <r>
      <rPr>
        <sz val="10"/>
        <rFont val="Verdana"/>
        <family val="2"/>
      </rPr>
      <t>Наталья</t>
    </r>
  </si>
  <si>
    <t>105403</t>
  </si>
  <si>
    <t>Ульянова Т.Л., 2К (Ярославль)</t>
  </si>
  <si>
    <t>Оценки за качество исполнения</t>
  </si>
  <si>
    <t>Оценка техники исп.</t>
  </si>
  <si>
    <t>Положение и посадка всадника</t>
  </si>
  <si>
    <t>Эффективность применения средств управления</t>
  </si>
  <si>
    <t>Точность</t>
  </si>
  <si>
    <t>Общее впечатление</t>
  </si>
  <si>
    <t>017506</t>
  </si>
  <si>
    <t>Муравьева Е.А.</t>
  </si>
  <si>
    <t>Волков В.Я.</t>
  </si>
  <si>
    <t>Пыркина А.Р.</t>
  </si>
  <si>
    <t>Гущина Е.Н.</t>
  </si>
  <si>
    <t>020304</t>
  </si>
  <si>
    <t>018718</t>
  </si>
  <si>
    <t>сам-но</t>
  </si>
  <si>
    <t>Сумма
баллов</t>
  </si>
  <si>
    <t>Сумма баллов</t>
  </si>
  <si>
    <t>(мужчины и женщины)</t>
  </si>
  <si>
    <t>(юноши и девушки 14-18 лет)</t>
  </si>
  <si>
    <t>026023</t>
  </si>
  <si>
    <t>Волков В.Я., Волкова Г.П.</t>
  </si>
  <si>
    <t>026371</t>
  </si>
  <si>
    <t>Личный приз. Юноши</t>
  </si>
  <si>
    <r>
      <t xml:space="preserve">Фамилия, </t>
    </r>
    <r>
      <rPr>
        <i/>
        <sz val="12"/>
        <rFont val="Times New Roman"/>
        <family val="1"/>
      </rPr>
      <t>имя всадника</t>
    </r>
  </si>
  <si>
    <r>
      <t>Кличка лошади, г.р.,</t>
    </r>
    <r>
      <rPr>
        <i/>
        <sz val="12"/>
        <rFont val="Times New Roman"/>
        <family val="1"/>
      </rPr>
      <t xml:space="preserve"> пол, масть порода, отец, место рождения</t>
    </r>
  </si>
  <si>
    <t>Симошина Е.</t>
  </si>
  <si>
    <t>Нуждина А.А.</t>
  </si>
  <si>
    <t>020023</t>
  </si>
  <si>
    <t>Артемьева С.И.</t>
  </si>
  <si>
    <t>Волков В.Я., Пыркина А.Р.</t>
  </si>
  <si>
    <t>015510</t>
  </si>
  <si>
    <t>025473</t>
  </si>
  <si>
    <t>27 ноября 2021 г</t>
  </si>
  <si>
    <t>ПЕРВЕНСТВО ЯРОСЛАВСКОЙ ОБЛАСТИ</t>
  </si>
  <si>
    <t>Смагин П.В., 2К (Новгородская обл.)</t>
  </si>
  <si>
    <t>ЧЕМПИОНАТ ЯРОСЛАВСКОЙ ОБЛАСТИ</t>
  </si>
  <si>
    <r>
      <t xml:space="preserve">Фамилия, </t>
    </r>
    <r>
      <rPr>
        <i/>
        <sz val="14"/>
        <rFont val="Times New Roman"/>
        <family val="1"/>
      </rPr>
      <t>имя всадника</t>
    </r>
  </si>
  <si>
    <r>
      <t>Кличка лошади, г.р.,</t>
    </r>
    <r>
      <rPr>
        <i/>
        <sz val="14"/>
        <rFont val="Times New Roman"/>
        <family val="1"/>
      </rPr>
      <t xml:space="preserve"> пол, масть порода, отец, место рождения</t>
    </r>
  </si>
  <si>
    <t>II</t>
  </si>
  <si>
    <r>
      <t xml:space="preserve">Судьи:  Н - Коган И.Л. ВК (Костромская обл.); </t>
    </r>
    <r>
      <rPr>
        <b/>
        <sz val="16"/>
        <color indexed="8"/>
        <rFont val="Times New Roman"/>
        <family val="1"/>
      </rPr>
      <t>С - Коршунова О.В., 1К (Ярославская обл.)</t>
    </r>
    <r>
      <rPr>
        <sz val="16"/>
        <color indexed="8"/>
        <rFont val="Times New Roman"/>
        <family val="1"/>
      </rPr>
      <t>;</t>
    </r>
    <r>
      <rPr>
        <b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М </t>
    </r>
    <r>
      <rPr>
        <b/>
        <sz val="16"/>
        <color indexed="8"/>
        <rFont val="Times New Roman"/>
        <family val="1"/>
      </rPr>
      <t xml:space="preserve">- </t>
    </r>
    <r>
      <rPr>
        <sz val="16"/>
        <color indexed="8"/>
        <rFont val="Times New Roman"/>
        <family val="1"/>
      </rPr>
      <t>Кислякова О.В., 1К (Ивановская обл.)</t>
    </r>
  </si>
  <si>
    <t>III</t>
  </si>
  <si>
    <r>
      <t xml:space="preserve">ЧЕНТО РОЯЛ-10, </t>
    </r>
    <r>
      <rPr>
        <sz val="10"/>
        <rFont val="Times New Roman"/>
        <family val="1"/>
      </rPr>
      <t>мер, гнед, латв, Центесимо, Латвия</t>
    </r>
  </si>
  <si>
    <t>Ярославская обл./
МУ ДО СШОР №21</t>
  </si>
  <si>
    <r>
      <t xml:space="preserve">УЛЬЯНОВА
</t>
    </r>
    <r>
      <rPr>
        <sz val="10"/>
        <rFont val="Times New Roman"/>
        <family val="1"/>
      </rPr>
      <t>Татьяна</t>
    </r>
  </si>
  <si>
    <r>
      <t xml:space="preserve">ШАБРОВА
</t>
    </r>
    <r>
      <rPr>
        <sz val="10"/>
        <rFont val="Times New Roman"/>
        <family val="1"/>
      </rPr>
      <t>Мария</t>
    </r>
  </si>
  <si>
    <r>
      <t xml:space="preserve">ШТОРХ-13, </t>
    </r>
    <r>
      <rPr>
        <sz val="10"/>
        <rFont val="Times New Roman"/>
        <family val="1"/>
      </rPr>
      <t>мер., т-гнед., полукр., Ореон К 28, РФ</t>
    </r>
  </si>
  <si>
    <t>Ярославская обл./
МУ ДО СШОР №22</t>
  </si>
  <si>
    <r>
      <t xml:space="preserve">Судьи:  Н - Кислякова О.В., 1К (Ивановская обл.), С - </t>
    </r>
    <r>
      <rPr>
        <b/>
        <sz val="14"/>
        <color indexed="8"/>
        <rFont val="Times New Roman"/>
        <family val="1"/>
      </rPr>
      <t>Ашмарина Г.В., ВК (Московская обл.)</t>
    </r>
    <r>
      <rPr>
        <sz val="14"/>
        <color indexed="8"/>
        <rFont val="Times New Roman"/>
        <family val="1"/>
      </rPr>
      <t>;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М </t>
    </r>
    <r>
      <rPr>
        <b/>
        <sz val="14"/>
        <color indexed="8"/>
        <rFont val="Times New Roman"/>
        <family val="1"/>
      </rPr>
      <t xml:space="preserve">- </t>
    </r>
    <r>
      <rPr>
        <sz val="14"/>
        <color indexed="8"/>
        <rFont val="Times New Roman"/>
        <family val="1"/>
      </rPr>
      <t>Сходцева А.Ф. ВК (Московская обл.)</t>
    </r>
  </si>
  <si>
    <r>
      <t>ЛАВ САН-12,</t>
    </r>
    <r>
      <rPr>
        <sz val="10"/>
        <rFont val="Times New Roman"/>
        <family val="1"/>
      </rPr>
      <t xml:space="preserve"> мер., гнед., ганн., Хайлендер, РФ</t>
    </r>
  </si>
  <si>
    <r>
      <t xml:space="preserve">ГУЩИНА
</t>
    </r>
    <r>
      <rPr>
        <sz val="10"/>
        <rFont val="Times New Roman"/>
        <family val="1"/>
      </rPr>
      <t>Екатерина</t>
    </r>
  </si>
  <si>
    <t xml:space="preserve">I </t>
  </si>
  <si>
    <t>Вологодская обл.,
Ч/В</t>
  </si>
  <si>
    <r>
      <t xml:space="preserve">СЕНАТОРОВА
</t>
    </r>
    <r>
      <rPr>
        <sz val="10"/>
        <rFont val="Times New Roman"/>
        <family val="1"/>
      </rPr>
      <t>Наталья</t>
    </r>
  </si>
  <si>
    <r>
      <t xml:space="preserve">ЗИМНЯЯ ВИШНЯ-15, </t>
    </r>
    <r>
      <rPr>
        <sz val="10"/>
        <rFont val="Times New Roman"/>
        <family val="1"/>
      </rPr>
      <t>коб., вор., РВП, Ва Банк, РФ</t>
    </r>
  </si>
  <si>
    <r>
      <t xml:space="preserve">БЕРЕЗИНА
</t>
    </r>
    <r>
      <rPr>
        <sz val="10"/>
        <rFont val="Times New Roman"/>
        <family val="1"/>
      </rPr>
      <t>Ксения</t>
    </r>
  </si>
  <si>
    <r>
      <t xml:space="preserve">ЛОРД ХАУ-09, </t>
    </r>
    <r>
      <rPr>
        <sz val="10"/>
        <rFont val="Times New Roman"/>
        <family val="1"/>
      </rPr>
      <t>мер., гнед., ганн., Ле Жоли, РФ</t>
    </r>
  </si>
  <si>
    <t>Ленинградская обл.,
Ч/В</t>
  </si>
  <si>
    <r>
      <t xml:space="preserve">СИМОНОВА
</t>
    </r>
    <r>
      <rPr>
        <sz val="10"/>
        <rFont val="Times New Roman"/>
        <family val="1"/>
      </rPr>
      <t>Варвара</t>
    </r>
  </si>
  <si>
    <r>
      <t xml:space="preserve">ЛИО ИБИЦА-16, </t>
    </r>
    <r>
      <rPr>
        <sz val="10"/>
        <rFont val="Times New Roman"/>
        <family val="1"/>
      </rPr>
      <t>жер., т-гнед., КВПН, Гэлакси, Нидерланды</t>
    </r>
  </si>
  <si>
    <t>Большой Приз</t>
  </si>
  <si>
    <t>Ярославская обл./
Ч/В</t>
  </si>
  <si>
    <t>Ярославль, МУ ДО СШОР №21</t>
  </si>
  <si>
    <t>05 ноября 2023 г</t>
  </si>
  <si>
    <t>Ашмарина Г,В., ВК (Московская обл.)</t>
  </si>
  <si>
    <r>
      <t xml:space="preserve">ШАДРИНА
</t>
    </r>
    <r>
      <rPr>
        <sz val="10"/>
        <rFont val="Times New Roman"/>
        <family val="1"/>
      </rPr>
      <t>Наталья</t>
    </r>
  </si>
  <si>
    <r>
      <t xml:space="preserve">ИНДИГО-13, </t>
    </r>
    <r>
      <rPr>
        <sz val="10"/>
        <rFont val="Times New Roman"/>
        <family val="1"/>
      </rPr>
      <t>мер., рыж., КВПН, Негро, Нидерланды</t>
    </r>
  </si>
  <si>
    <r>
      <t xml:space="preserve">БРАВИССИМО-12, </t>
    </r>
    <r>
      <rPr>
        <sz val="10"/>
        <rFont val="Times New Roman"/>
        <family val="1"/>
      </rPr>
      <t>мер., гнед., ганн., Хайлендер, РФ</t>
    </r>
  </si>
  <si>
    <t>Ярославская обл.,
МУ ДО СШОР №21</t>
  </si>
  <si>
    <r>
      <t xml:space="preserve">ТАРАНУЩЕНКО
</t>
    </r>
    <r>
      <rPr>
        <sz val="10"/>
        <rFont val="Times New Roman"/>
        <family val="1"/>
      </rPr>
      <t>Наталья</t>
    </r>
  </si>
  <si>
    <r>
      <t xml:space="preserve">ХАЙ ВЕЙ САН-09, </t>
    </r>
    <r>
      <rPr>
        <sz val="10"/>
        <rFont val="Times New Roman"/>
        <family val="1"/>
      </rPr>
      <t>мер., гнед., ганн., Хайландер, РФ</t>
    </r>
  </si>
  <si>
    <r>
      <t xml:space="preserve">ЛУКС ЛАЙК ФОКС-10, </t>
    </r>
    <r>
      <rPr>
        <sz val="10"/>
        <rFont val="Times New Roman"/>
        <family val="1"/>
      </rPr>
      <t>мер., рыж., латв., Луис Джей, Латвия</t>
    </r>
  </si>
  <si>
    <r>
      <t xml:space="preserve">РАИСА МАКСИМОВНА-05, </t>
    </r>
    <r>
      <rPr>
        <sz val="10"/>
        <rFont val="Times New Roman"/>
        <family val="1"/>
      </rPr>
      <t>коб., рыж., латв., РФ</t>
    </r>
  </si>
  <si>
    <t>I</t>
  </si>
  <si>
    <t>ХЭРСТА-05, коб., вор., полукр., Хинган, РФ</t>
  </si>
  <si>
    <t>Костромская обл.,
ГБУ ДО КО (СШ с Ипподромом)</t>
  </si>
  <si>
    <t>Командный приз. Юноши</t>
  </si>
  <si>
    <r>
      <t xml:space="preserve">БОРИСОВА
</t>
    </r>
    <r>
      <rPr>
        <sz val="10"/>
        <rFont val="Times New Roman"/>
        <family val="1"/>
      </rPr>
      <t>Полина, 2007</t>
    </r>
  </si>
  <si>
    <t>Ярославская обл.,
МУ ДО СШОР №22</t>
  </si>
  <si>
    <r>
      <t xml:space="preserve">ЕМАНУЙЛОВА
</t>
    </r>
    <r>
      <rPr>
        <sz val="10"/>
        <rFont val="Times New Roman"/>
        <family val="1"/>
      </rPr>
      <t>Наталья</t>
    </r>
  </si>
  <si>
    <r>
      <t xml:space="preserve">БУДАПЕШТ-09, </t>
    </r>
    <r>
      <rPr>
        <sz val="10"/>
        <rFont val="Times New Roman"/>
        <family val="1"/>
      </rPr>
      <t>жер., рыж., Братск, РФ</t>
    </r>
  </si>
  <si>
    <r>
      <t xml:space="preserve">МУНИНА
</t>
    </r>
    <r>
      <rPr>
        <sz val="10"/>
        <rFont val="Times New Roman"/>
        <family val="1"/>
      </rPr>
      <t>Арина, 2006</t>
    </r>
  </si>
  <si>
    <r>
      <t xml:space="preserve">ЛЕГРАН-96, </t>
    </r>
    <r>
      <rPr>
        <sz val="10"/>
        <rFont val="Times New Roman"/>
        <family val="1"/>
      </rPr>
      <t>жер., гнед., ганн., Лакото 40, ПКХ Элитар</t>
    </r>
  </si>
  <si>
    <r>
      <t xml:space="preserve">Судьи:  Н - Кислякова О.В., 1К (Ивановская обл.), С - </t>
    </r>
    <r>
      <rPr>
        <b/>
        <sz val="14"/>
        <color indexed="8"/>
        <rFont val="Times New Roman"/>
        <family val="1"/>
      </rPr>
      <t>Сходцева А.Ф., 1К (Московская обл.)</t>
    </r>
    <r>
      <rPr>
        <sz val="14"/>
        <color indexed="8"/>
        <rFont val="Times New Roman"/>
        <family val="1"/>
      </rPr>
      <t>;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М </t>
    </r>
    <r>
      <rPr>
        <b/>
        <sz val="14"/>
        <color indexed="8"/>
        <rFont val="Times New Roman"/>
        <family val="1"/>
      </rPr>
      <t xml:space="preserve">- </t>
    </r>
    <r>
      <rPr>
        <sz val="14"/>
        <color indexed="8"/>
        <rFont val="Times New Roman"/>
        <family val="1"/>
      </rPr>
      <t>Ашмарина Г.В. ВК (Московская обл.)</t>
    </r>
  </si>
  <si>
    <t>I юн.</t>
  </si>
  <si>
    <t>Ярославская обл.,
Ч/В</t>
  </si>
  <si>
    <r>
      <t xml:space="preserve">ВОДОЛАЗСКАЯ
</t>
    </r>
    <r>
      <rPr>
        <sz val="10"/>
        <rFont val="Times New Roman"/>
        <family val="1"/>
      </rPr>
      <t>Анастасия, 2007</t>
    </r>
  </si>
  <si>
    <r>
      <t xml:space="preserve">ИНЕЙ-10, </t>
    </r>
    <r>
      <rPr>
        <sz val="10"/>
        <rFont val="Times New Roman"/>
        <family val="1"/>
      </rPr>
      <t>мер., сер., терск, РФ</t>
    </r>
  </si>
  <si>
    <r>
      <t xml:space="preserve">ГОРЕЛОВА
</t>
    </r>
    <r>
      <rPr>
        <sz val="10"/>
        <rFont val="Times New Roman"/>
        <family val="1"/>
      </rPr>
      <t>Любовь</t>
    </r>
  </si>
  <si>
    <r>
      <t xml:space="preserve">НОВИКОВА
</t>
    </r>
    <r>
      <rPr>
        <sz val="10"/>
        <rFont val="Times New Roman"/>
        <family val="1"/>
      </rPr>
      <t>Татьяна</t>
    </r>
  </si>
  <si>
    <r>
      <t xml:space="preserve">КАССИОПЕЯ-13, </t>
    </r>
    <r>
      <rPr>
        <sz val="10"/>
        <rFont val="Times New Roman"/>
        <family val="1"/>
      </rPr>
      <t>коб., т-гнед., полукр., Козерог, РФ</t>
    </r>
  </si>
  <si>
    <r>
      <t xml:space="preserve">ГЛЭДИС-16, </t>
    </r>
    <r>
      <rPr>
        <sz val="10"/>
        <rFont val="Times New Roman"/>
        <family val="1"/>
      </rPr>
      <t>коб., т-сер., полукр., Гранвиль, РФ</t>
    </r>
  </si>
  <si>
    <r>
      <t xml:space="preserve">МАТВЕЕВА
</t>
    </r>
    <r>
      <rPr>
        <sz val="10"/>
        <rFont val="Times New Roman"/>
        <family val="1"/>
      </rPr>
      <t>Софья, 2007</t>
    </r>
  </si>
  <si>
    <r>
      <t xml:space="preserve">ГОЛД ХОУП-07, </t>
    </r>
    <r>
      <rPr>
        <sz val="10"/>
        <rFont val="Times New Roman"/>
        <family val="1"/>
      </rPr>
      <t>коб., гнед., полукр., Грей Игл, ЗАО "АПК Кавказ"</t>
    </r>
  </si>
  <si>
    <r>
      <t xml:space="preserve">ВОЛКОВА
</t>
    </r>
    <r>
      <rPr>
        <sz val="10"/>
        <rFont val="Times New Roman"/>
        <family val="1"/>
      </rPr>
      <t>Анна, 2008</t>
    </r>
  </si>
  <si>
    <r>
      <t xml:space="preserve">Командный приз. Юноши </t>
    </r>
    <r>
      <rPr>
        <sz val="20"/>
        <rFont val="Times New Roman"/>
        <family val="1"/>
      </rPr>
      <t>(общий зачет)</t>
    </r>
  </si>
  <si>
    <t>(мужчины, женщины)</t>
  </si>
  <si>
    <r>
      <t xml:space="preserve">ДЕБОРА-13, </t>
    </r>
    <r>
      <rPr>
        <sz val="10"/>
        <rFont val="Times New Roman"/>
        <family val="1"/>
      </rPr>
      <t>коб., т-гнед., РВП, Барон, РФ</t>
    </r>
  </si>
  <si>
    <r>
      <t xml:space="preserve">КОНДИНА
</t>
    </r>
    <r>
      <rPr>
        <sz val="10"/>
        <rFont val="Times New Roman"/>
        <family val="1"/>
      </rPr>
      <t>Диана, 2006</t>
    </r>
  </si>
  <si>
    <r>
      <t xml:space="preserve">ЛИБЕРАЛ-13, </t>
    </r>
    <r>
      <rPr>
        <sz val="10"/>
        <rFont val="Times New Roman"/>
        <family val="1"/>
      </rPr>
      <t>мер., гнед., ганн., Лексус, РФ</t>
    </r>
  </si>
  <si>
    <r>
      <t xml:space="preserve">СМИРНОВА
</t>
    </r>
    <r>
      <rPr>
        <sz val="10"/>
        <rFont val="Times New Roman"/>
        <family val="1"/>
      </rPr>
      <t>Анна, 2006</t>
    </r>
  </si>
  <si>
    <r>
      <t xml:space="preserve">МОНГОЛ-05, </t>
    </r>
    <r>
      <rPr>
        <sz val="10"/>
        <rFont val="Times New Roman"/>
        <family val="1"/>
      </rPr>
      <t>мер., вор., трак., Монарх, РФ</t>
    </r>
  </si>
  <si>
    <r>
      <t xml:space="preserve">ДЕЕВА
</t>
    </r>
    <r>
      <rPr>
        <sz val="10"/>
        <rFont val="Times New Roman"/>
        <family val="1"/>
      </rPr>
      <t>Диана, 2007</t>
    </r>
  </si>
  <si>
    <r>
      <t xml:space="preserve">Личный приз. Юноши </t>
    </r>
    <r>
      <rPr>
        <sz val="20"/>
        <rFont val="Times New Roman"/>
        <family val="1"/>
      </rPr>
      <t>(общий зачет)</t>
    </r>
  </si>
  <si>
    <t>Ашмарина Г.В., ВК (Московская обл.)</t>
  </si>
  <si>
    <r>
      <t xml:space="preserve">ХЭРСТА-05, </t>
    </r>
    <r>
      <rPr>
        <sz val="10"/>
        <rFont val="Times New Roman"/>
        <family val="1"/>
      </rPr>
      <t>коб., вор., полукр., Хинган, РФ</t>
    </r>
  </si>
  <si>
    <r>
      <t xml:space="preserve">ВОЛКОВА
</t>
    </r>
    <r>
      <rPr>
        <sz val="10"/>
        <rFont val="Times New Roman"/>
        <family val="1"/>
      </rPr>
      <t>Анна, 2009</t>
    </r>
  </si>
  <si>
    <t>кмс</t>
  </si>
  <si>
    <t>-</t>
  </si>
  <si>
    <t>Iю</t>
  </si>
  <si>
    <t>ЧЕМПИОНАТ И ПЕРВЕНСТВО ЯРОСЛАВСКОЙ ОБЛАСТИ-2023</t>
  </si>
  <si>
    <t>ВЫЕЗДКА</t>
  </si>
  <si>
    <t>"ПРЕДВАРИТЕЛЬНЫЙ ПРИЗ. ДЕТИ. Тест А" (FEI)</t>
  </si>
  <si>
    <t>Судьи:   М - АШМАРИНА Г.В., ВК (Московская обл.); С - Кислякова О.В., 1К (Ивановская обл.);</t>
  </si>
  <si>
    <r>
      <t xml:space="preserve">Фамилия, </t>
    </r>
    <r>
      <rPr>
        <i/>
        <sz val="16"/>
        <rFont val="Verdana"/>
        <family val="2"/>
      </rPr>
      <t>имя всадника</t>
    </r>
  </si>
  <si>
    <r>
      <t>Кличка лошади, г.р.,</t>
    </r>
    <r>
      <rPr>
        <i/>
        <sz val="16"/>
        <rFont val="Verdana"/>
        <family val="2"/>
      </rPr>
      <t xml:space="preserve"> пол, масть порода, отец, место рождения</t>
    </r>
  </si>
  <si>
    <t>(Мальчики и девочки, 12-14 лет)</t>
  </si>
  <si>
    <r>
      <t>МИРОНЫЧЕВА</t>
    </r>
    <r>
      <rPr>
        <sz val="16"/>
        <rFont val="Verdana"/>
        <family val="2"/>
      </rPr>
      <t xml:space="preserve"> Екатерина, 2009</t>
    </r>
  </si>
  <si>
    <r>
      <t xml:space="preserve">БУДАПЕШТ-09, </t>
    </r>
    <r>
      <rPr>
        <sz val="16"/>
        <rFont val="Verdana"/>
        <family val="2"/>
      </rPr>
      <t>жер, рыж, Братск, РФ, Ярославская обл</t>
    </r>
  </si>
  <si>
    <t>МУ ДО СШОР №21/ Ярославль</t>
  </si>
  <si>
    <t>МУ ДО СШОР №21/ Ярославская обл.</t>
  </si>
  <si>
    <r>
      <t xml:space="preserve">СЕДОВА </t>
    </r>
    <r>
      <rPr>
        <sz val="16"/>
        <rFont val="Verdana"/>
        <family val="2"/>
      </rPr>
      <t>Дарья, 2010</t>
    </r>
  </si>
  <si>
    <r>
      <t xml:space="preserve">ДЖИБУТТИ-14, </t>
    </r>
    <r>
      <rPr>
        <sz val="16"/>
        <rFont val="Verdana"/>
        <family val="2"/>
      </rPr>
      <t>мер, рыж.-чалый, уэльский пони, Дарлинг Хеарт, РФ, КСК "Верона"</t>
    </r>
  </si>
  <si>
    <t>Турусина О.</t>
  </si>
  <si>
    <t>ГБУ КО "СШ с ипподромом"/ Костромская обл.</t>
  </si>
  <si>
    <r>
      <t>ШЕСТУН</t>
    </r>
    <r>
      <rPr>
        <sz val="16"/>
        <rFont val="Verdana"/>
        <family val="2"/>
      </rPr>
      <t xml:space="preserve"> Ксения, 2011</t>
    </r>
  </si>
  <si>
    <r>
      <t xml:space="preserve">ХАСПИЯ-13, </t>
    </r>
    <r>
      <rPr>
        <sz val="16"/>
        <rFont val="Verdana"/>
        <family val="2"/>
      </rPr>
      <t>коб, гнед, полукр., Перс 41, РФ, К/З "Старожиловский"</t>
    </r>
  </si>
  <si>
    <t>022553</t>
  </si>
  <si>
    <t>частный владелец/ Ярославская обл.</t>
  </si>
  <si>
    <r>
      <t>ШОТЛАНДИЯ-17,</t>
    </r>
    <r>
      <rPr>
        <sz val="16"/>
        <rFont val="Verdana"/>
        <family val="2"/>
      </rPr>
      <t xml:space="preserve"> коб, рыж., полукр., Шедевр, РФ, г. Костома</t>
    </r>
  </si>
  <si>
    <t>027989</t>
  </si>
  <si>
    <t>ГБУ КО "СШ с ипподромом"/ г. Кострома</t>
  </si>
  <si>
    <r>
      <t>СЕРОВА</t>
    </r>
    <r>
      <rPr>
        <sz val="16"/>
        <rFont val="Verdana"/>
        <family val="2"/>
      </rPr>
      <t xml:space="preserve"> Вероника, 2012</t>
    </r>
  </si>
  <si>
    <r>
      <t xml:space="preserve">КУПОН-02, </t>
    </r>
    <r>
      <rPr>
        <sz val="16"/>
        <rFont val="Verdana"/>
        <family val="2"/>
      </rPr>
      <t>мер, вор., рус. рыс., РФ</t>
    </r>
  </si>
  <si>
    <t>на
оформл</t>
  </si>
  <si>
    <r>
      <t>СИЛИНА</t>
    </r>
    <r>
      <rPr>
        <sz val="16"/>
        <rFont val="Verdana"/>
        <family val="2"/>
      </rPr>
      <t xml:space="preserve"> Мария, 2010</t>
    </r>
  </si>
  <si>
    <r>
      <t>ТЭННО-05,</t>
    </r>
    <r>
      <rPr>
        <sz val="16"/>
        <rFont val="Verdana"/>
        <family val="2"/>
      </rPr>
      <t xml:space="preserve"> мер, гнед., полукр., Топкий, РФ</t>
    </r>
  </si>
  <si>
    <t>006486</t>
  </si>
  <si>
    <t>ГБУ ДО КО "СШ с ипподромом"</t>
  </si>
  <si>
    <t>Белкова Д.Е.</t>
  </si>
  <si>
    <t>ГБУ ДО КО "СШ с ипподромом"/ Костромская обл.</t>
  </si>
  <si>
    <r>
      <t xml:space="preserve">РОЗОВА 
</t>
    </r>
    <r>
      <rPr>
        <sz val="16"/>
        <rFont val="Verdana"/>
        <family val="2"/>
      </rPr>
      <t>Анна, 2011</t>
    </r>
  </si>
  <si>
    <r>
      <t xml:space="preserve">ДУШЕЧКА-13, </t>
    </r>
    <r>
      <rPr>
        <sz val="16"/>
        <rFont val="Verdana"/>
        <family val="2"/>
      </rPr>
      <t>коб, буланая, полукр., РФ</t>
    </r>
  </si>
  <si>
    <r>
      <t xml:space="preserve">КАПИТАЛЬЦЕВА </t>
    </r>
    <r>
      <rPr>
        <sz val="16"/>
        <rFont val="Verdana"/>
        <family val="2"/>
      </rPr>
      <t>Анастасия, 2007</t>
    </r>
  </si>
  <si>
    <r>
      <t>МУРЫКСИНА</t>
    </r>
    <r>
      <rPr>
        <sz val="16"/>
        <rFont val="Verdana"/>
        <family val="2"/>
      </rPr>
      <t xml:space="preserve"> Валерия, 2009</t>
    </r>
  </si>
  <si>
    <r>
      <t>МИЛКИ ВЕЙ-11,</t>
    </r>
    <r>
      <rPr>
        <sz val="16"/>
        <rFont val="Verdana"/>
        <family val="2"/>
      </rPr>
      <t xml:space="preserve"> мер, вор.-пег., полукр., РФ</t>
    </r>
  </si>
  <si>
    <r>
      <t>РУСИНА</t>
    </r>
    <r>
      <rPr>
        <sz val="16"/>
        <rFont val="Verdana"/>
        <family val="2"/>
      </rPr>
      <t xml:space="preserve"> Ольга, 2008</t>
    </r>
  </si>
  <si>
    <t>136508</t>
  </si>
  <si>
    <t>(Мужчины и женщины)</t>
  </si>
  <si>
    <r>
      <t xml:space="preserve">КОРШУНОВА </t>
    </r>
    <r>
      <rPr>
        <sz val="16"/>
        <rFont val="Verdana"/>
        <family val="2"/>
      </rPr>
      <t>Ольга</t>
    </r>
  </si>
  <si>
    <t>003967</t>
  </si>
  <si>
    <r>
      <t>КИНГ ХАЙТ-16</t>
    </r>
    <r>
      <rPr>
        <sz val="16"/>
        <rFont val="Verdana"/>
        <family val="2"/>
      </rPr>
      <t>, жер., т.-гнед., чвп, Дрю Тэйтум, РФ, СПК ПЗ "Заря 1"</t>
    </r>
  </si>
  <si>
    <t>031417</t>
  </si>
  <si>
    <t>Коршунова О.В.</t>
  </si>
  <si>
    <r>
      <t xml:space="preserve">НУЖДИНА </t>
    </r>
    <r>
      <rPr>
        <sz val="16"/>
        <rFont val="Verdana"/>
        <family val="2"/>
      </rPr>
      <t>Алена</t>
    </r>
  </si>
  <si>
    <r>
      <t xml:space="preserve">ПАНИНФАРИНА-17, </t>
    </r>
    <r>
      <rPr>
        <sz val="16"/>
        <rFont val="Verdana"/>
        <family val="2"/>
      </rPr>
      <t>коб., гнед., спорт. пом., Акведук, РФ</t>
    </r>
  </si>
  <si>
    <t>030919</t>
  </si>
  <si>
    <r>
      <t>БЕЛКОВА</t>
    </r>
    <r>
      <rPr>
        <sz val="16"/>
        <rFont val="Verdana"/>
        <family val="2"/>
      </rPr>
      <t xml:space="preserve"> Дина</t>
    </r>
  </si>
  <si>
    <t>009788</t>
  </si>
  <si>
    <r>
      <t>АЛМАЗ-19,</t>
    </r>
    <r>
      <rPr>
        <sz val="16"/>
        <rFont val="Verdana"/>
        <family val="2"/>
      </rPr>
      <t xml:space="preserve"> жер, сол., донской пор., Зевс, РФ</t>
    </r>
  </si>
  <si>
    <t>Демиденко О.В.</t>
  </si>
  <si>
    <r>
      <t xml:space="preserve">ЛАНЦЕВА </t>
    </r>
    <r>
      <rPr>
        <sz val="16"/>
        <rFont val="Verdana"/>
        <family val="2"/>
      </rPr>
      <t>Татьяна</t>
    </r>
  </si>
  <si>
    <t>041989</t>
  </si>
  <si>
    <r>
      <t xml:space="preserve">ГОЛДЕН ЛЕДИ-18, </t>
    </r>
    <r>
      <rPr>
        <sz val="16"/>
        <rFont val="Verdana"/>
        <family val="2"/>
      </rPr>
      <t>коб, соловая, уэльский пони, Германия</t>
    </r>
  </si>
  <si>
    <t>Васина Ю.М.</t>
  </si>
  <si>
    <r>
      <t>ШАТИХИНА</t>
    </r>
    <r>
      <rPr>
        <sz val="16"/>
        <rFont val="Verdana"/>
        <family val="2"/>
      </rPr>
      <t xml:space="preserve"> Мария</t>
    </r>
  </si>
  <si>
    <t>032997</t>
  </si>
  <si>
    <r>
      <t>ГУБЕРНАТОР-18,</t>
    </r>
    <r>
      <rPr>
        <sz val="16"/>
        <rFont val="Verdana"/>
        <family val="2"/>
      </rPr>
      <t xml:space="preserve"> мер, вор., трак., Бампер, РФ</t>
    </r>
  </si>
  <si>
    <r>
      <t xml:space="preserve">ЛУПАНОВА </t>
    </r>
    <r>
      <rPr>
        <sz val="16"/>
        <rFont val="Verdana"/>
        <family val="2"/>
      </rPr>
      <t xml:space="preserve">Алина </t>
    </r>
  </si>
  <si>
    <t>088703</t>
  </si>
  <si>
    <r>
      <t>БЛЭКБОЙ-18</t>
    </r>
    <r>
      <rPr>
        <sz val="16"/>
        <rFont val="Verdana"/>
        <family val="2"/>
      </rPr>
      <t>, жер., вор., РВП, Байкал, Воронцовский К/З</t>
    </r>
  </si>
  <si>
    <t>031848</t>
  </si>
  <si>
    <t>Кошелева А.А.</t>
  </si>
  <si>
    <t>искл.</t>
  </si>
  <si>
    <t>ВЫЕЗДКА (ВЫСОТА В ХОЛКЕ ДО 150 см)</t>
  </si>
  <si>
    <t>"ОБЯЗАТЕЛЬНАЯ ПРОГРАММА № 1". Езда 1.2. (ОСФ)</t>
  </si>
  <si>
    <r>
      <t>Судьи:  С - Кислякова О.В., 1К (Ивановская обл.); М - АШМАРИНА Г.В., ВК (Московская обл.);</t>
    </r>
    <r>
      <rPr>
        <b/>
        <sz val="16"/>
        <rFont val="Verdana"/>
        <family val="2"/>
      </rPr>
      <t xml:space="preserve"> </t>
    </r>
  </si>
  <si>
    <t>(Мальчики и девочки до 13 лет)</t>
  </si>
  <si>
    <r>
      <t xml:space="preserve">ВИТЕРГОЛЬД </t>
    </r>
    <r>
      <rPr>
        <sz val="16"/>
        <rFont val="Verdana"/>
        <family val="2"/>
      </rPr>
      <t>Виктория, 2014</t>
    </r>
  </si>
  <si>
    <r>
      <t xml:space="preserve">ДЕЙЗИ БАЙ ВЕРОНА-11, </t>
    </r>
    <r>
      <rPr>
        <sz val="16"/>
        <rFont val="Verdana"/>
        <family val="2"/>
      </rPr>
      <t>коб.,сол.-чал., уэльский пони, Стихорс Прайд, Польша</t>
    </r>
  </si>
  <si>
    <t>Iiю</t>
  </si>
  <si>
    <r>
      <t xml:space="preserve">ПРОКОФЬЕВА </t>
    </r>
    <r>
      <rPr>
        <sz val="16"/>
        <rFont val="Verdana"/>
        <family val="2"/>
      </rPr>
      <t>Елизавета, 2011</t>
    </r>
  </si>
  <si>
    <r>
      <t>ИТИЛЬ-10</t>
    </r>
    <r>
      <rPr>
        <sz val="16"/>
        <rFont val="Verdana"/>
        <family val="2"/>
      </rPr>
      <t>, жер., изабелл.., кл. пони, неизв., РФ</t>
    </r>
  </si>
  <si>
    <t>Богданова Н.В.</t>
  </si>
  <si>
    <r>
      <t xml:space="preserve">ГОРБАЧЕВА </t>
    </r>
    <r>
      <rPr>
        <sz val="16"/>
        <rFont val="Verdana"/>
        <family val="2"/>
      </rPr>
      <t>Дарья, 2013</t>
    </r>
  </si>
  <si>
    <t>ТЕСТ ПО ВЫБОРУ: "ПРЕДВАРИТЕЛЬНЫЙ ПРИЗ. ДЕТИ. Тест В" (FEI)</t>
  </si>
  <si>
    <t>Судьи:  С - Кислякова О.В., 1К (Ивановская обл.); M - АШМАРИНА Г.В., ВК (Московская обл.);</t>
  </si>
  <si>
    <t>ТЕСТ ПО ВЫБОРУ: "КОМАНДНЫЙ ПРИЗ. ДЕТИ" (FEI)</t>
  </si>
  <si>
    <r>
      <t>ГЕРЗАНИЧ</t>
    </r>
    <r>
      <rPr>
        <sz val="16"/>
        <rFont val="Verdana"/>
        <family val="2"/>
      </rPr>
      <t xml:space="preserve"> Мария</t>
    </r>
  </si>
  <si>
    <t>048807</t>
  </si>
  <si>
    <r>
      <t>РОКСЕТ ХАМЕЛЕОН-16,</t>
    </r>
    <r>
      <rPr>
        <sz val="16"/>
        <rFont val="Verdana"/>
        <family val="2"/>
      </rPr>
      <t xml:space="preserve"> коб, гнед, чкв, Роланд, РФ</t>
    </r>
  </si>
  <si>
    <t>Ястребова А.А.</t>
  </si>
  <si>
    <r>
      <t>БАТАРОВА</t>
    </r>
    <r>
      <rPr>
        <sz val="16"/>
        <rFont val="Verdana"/>
        <family val="2"/>
      </rPr>
      <t xml:space="preserve"> Карина</t>
    </r>
  </si>
  <si>
    <r>
      <t xml:space="preserve">КУПОН-02, </t>
    </r>
    <r>
      <rPr>
        <sz val="16"/>
        <color indexed="8"/>
        <rFont val="Verdana"/>
        <family val="2"/>
      </rPr>
      <t>мер, вор., рус. рыс., РФ</t>
    </r>
  </si>
  <si>
    <r>
      <t xml:space="preserve">БОГДАНОВА 
</t>
    </r>
    <r>
      <rPr>
        <sz val="16"/>
        <rFont val="Verdana"/>
        <family val="2"/>
      </rPr>
      <t>Наталья</t>
    </r>
  </si>
  <si>
    <t>030685</t>
  </si>
  <si>
    <r>
      <t xml:space="preserve">ВЕРМУТ-13, </t>
    </r>
    <r>
      <rPr>
        <sz val="16"/>
        <rFont val="Verdana"/>
        <family val="2"/>
      </rPr>
      <t>мер, вор., полукр., РФ</t>
    </r>
  </si>
  <si>
    <r>
      <t xml:space="preserve">ВОРКУЕВА </t>
    </r>
    <r>
      <rPr>
        <sz val="16"/>
        <rFont val="Verdana"/>
        <family val="2"/>
      </rPr>
      <t>Дарья</t>
    </r>
  </si>
  <si>
    <r>
      <t xml:space="preserve">ДАУРИЯ-18, </t>
    </r>
    <r>
      <rPr>
        <sz val="16"/>
        <rFont val="Verdana"/>
        <family val="2"/>
      </rPr>
      <t>коб, вор., полукр., Дарьял, РФ, Ивановская обл</t>
    </r>
  </si>
  <si>
    <t>030046</t>
  </si>
  <si>
    <t>МБУ ДО ДЮСШ №11/ Иваново</t>
  </si>
  <si>
    <t>Маляева Н.А.</t>
  </si>
  <si>
    <t>МБУ ДО ДЮСШ №11 г. Иваново/ Ивановская обл.</t>
  </si>
  <si>
    <t>ТЕСТ ПО ВЫБОРУ: "ПРЕДВАРИТЕЛЬНАЯ ЕЗДА ДЛЯ ЛОШАДЕЙ 5 ЛЕТ" (FEI)</t>
  </si>
  <si>
    <t>Оценки отдельных элементов</t>
  </si>
  <si>
    <t>Рысь</t>
  </si>
  <si>
    <t>Шаг</t>
  </si>
  <si>
    <t>Галоп</t>
  </si>
  <si>
    <t>Подчинение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</si>
</sst>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h:mm"/>
    <numFmt numFmtId="173" formatCode="0.000"/>
    <numFmt numFmtId="174" formatCode="#,##0.0"/>
    <numFmt numFmtId="175" formatCode="0.0"/>
    <numFmt numFmtId="176" formatCode="[$-FC19]d\ mmmm\ yyyy\ &quot;г.&quot;"/>
    <numFmt numFmtId="177" formatCode="dd/mm/yy;@"/>
    <numFmt numFmtId="178" formatCode="h:mm;@"/>
  </numFmts>
  <fonts count="102">
    <font>
      <sz val="10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8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26"/>
      <name val="Verdana"/>
      <family val="2"/>
    </font>
    <font>
      <sz val="12"/>
      <color indexed="10"/>
      <name val="Verdana"/>
      <family val="2"/>
    </font>
    <font>
      <i/>
      <sz val="11"/>
      <name val="Verdana"/>
      <family val="2"/>
    </font>
    <font>
      <b/>
      <i/>
      <sz val="14"/>
      <name val="Verdana"/>
      <family val="2"/>
    </font>
    <font>
      <b/>
      <sz val="16"/>
      <name val="Verdana"/>
      <family val="2"/>
    </font>
    <font>
      <i/>
      <sz val="10"/>
      <name val="Verdana"/>
      <family val="2"/>
    </font>
    <font>
      <b/>
      <i/>
      <sz val="20"/>
      <name val="Verdana"/>
      <family val="2"/>
    </font>
    <font>
      <sz val="20"/>
      <name val="Verdana"/>
      <family val="2"/>
    </font>
    <font>
      <b/>
      <sz val="20"/>
      <name val="Verdana"/>
      <family val="2"/>
    </font>
    <font>
      <b/>
      <i/>
      <sz val="8"/>
      <name val="Verdana"/>
      <family val="2"/>
    </font>
    <font>
      <b/>
      <i/>
      <sz val="12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2"/>
      <color indexed="63"/>
      <name val="Verdana"/>
      <family val="2"/>
    </font>
    <font>
      <b/>
      <sz val="24"/>
      <name val="Verdana"/>
      <family val="2"/>
    </font>
    <font>
      <b/>
      <sz val="12"/>
      <color indexed="10"/>
      <name val="Verdana"/>
      <family val="2"/>
    </font>
    <font>
      <b/>
      <i/>
      <sz val="11"/>
      <name val="Verdana"/>
      <family val="2"/>
    </font>
    <font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26"/>
      <name val="Times New Roman"/>
      <family val="1"/>
    </font>
    <font>
      <b/>
      <i/>
      <sz val="20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i/>
      <sz val="24"/>
      <name val="Verdana"/>
      <family val="2"/>
    </font>
    <font>
      <sz val="16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i/>
      <sz val="18"/>
      <name val="Verdana"/>
      <family val="2"/>
    </font>
    <font>
      <b/>
      <sz val="18"/>
      <name val="Verdana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63"/>
      <name val="Verdana"/>
      <family val="2"/>
    </font>
    <font>
      <sz val="12"/>
      <color indexed="8"/>
      <name val="Verdana"/>
      <family val="2"/>
    </font>
    <font>
      <sz val="16"/>
      <color indexed="8"/>
      <name val="Verdana"/>
      <family val="2"/>
    </font>
    <font>
      <b/>
      <sz val="16"/>
      <color indexed="21"/>
      <name val="Verdana"/>
      <family val="2"/>
    </font>
    <font>
      <sz val="16"/>
      <color indexed="21"/>
      <name val="Verdana"/>
      <family val="2"/>
    </font>
    <font>
      <sz val="16"/>
      <color indexed="10"/>
      <name val="Verdana"/>
      <family val="2"/>
    </font>
    <font>
      <b/>
      <sz val="16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4" fillId="20" borderId="0" applyBorder="0" applyProtection="0">
      <alignment/>
    </xf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0" fontId="85" fillId="2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9" borderId="7" applyNumberFormat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3" fillId="31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7" fillId="33" borderId="0" applyNumberFormat="0" applyBorder="0" applyAlignment="0" applyProtection="0"/>
  </cellStyleXfs>
  <cellXfs count="379">
    <xf numFmtId="0" fontId="0" fillId="0" borderId="0" xfId="0" applyAlignment="1">
      <alignment/>
    </xf>
    <xf numFmtId="49" fontId="7" fillId="0" borderId="10" xfId="33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33" applyNumberFormat="1" applyFont="1" applyFill="1" applyBorder="1" applyAlignment="1" applyProtection="1">
      <alignment horizontal="center" vertical="center" wrapText="1"/>
      <protection/>
    </xf>
    <xf numFmtId="49" fontId="7" fillId="0" borderId="0" xfId="33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33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63" applyFont="1" applyFill="1" applyBorder="1" applyAlignment="1" applyProtection="1">
      <alignment vertical="center" wrapText="1"/>
      <protection locked="0"/>
    </xf>
    <xf numFmtId="0" fontId="8" fillId="34" borderId="10" xfId="77" applyFont="1" applyFill="1" applyBorder="1" applyAlignment="1" applyProtection="1">
      <alignment horizontal="left" vertical="center" wrapText="1"/>
      <protection locked="0"/>
    </xf>
    <xf numFmtId="49" fontId="7" fillId="34" borderId="10" xfId="79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78" applyFont="1" applyFill="1" applyBorder="1" applyAlignment="1" applyProtection="1">
      <alignment horizontal="center" vertical="center" wrapText="1"/>
      <protection locked="0"/>
    </xf>
    <xf numFmtId="0" fontId="8" fillId="34" borderId="10" xfId="71" applyFont="1" applyFill="1" applyBorder="1" applyAlignment="1" applyProtection="1">
      <alignment vertical="center" wrapText="1"/>
      <protection locked="0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0" xfId="79" applyNumberFormat="1" applyFont="1" applyFill="1" applyBorder="1" applyAlignment="1" applyProtection="1">
      <alignment horizontal="center" vertical="center"/>
      <protection locked="0"/>
    </xf>
    <xf numFmtId="0" fontId="7" fillId="34" borderId="10" xfId="74" applyFont="1" applyFill="1" applyBorder="1" applyAlignment="1" applyProtection="1">
      <alignment horizontal="center" vertical="center" wrapText="1"/>
      <protection locked="0"/>
    </xf>
    <xf numFmtId="0" fontId="8" fillId="34" borderId="10" xfId="54" applyFont="1" applyFill="1" applyBorder="1" applyAlignment="1" applyProtection="1">
      <alignment horizontal="left" vertical="center" wrapText="1"/>
      <protection locked="0"/>
    </xf>
    <xf numFmtId="0" fontId="8" fillId="34" borderId="10" xfId="72" applyFont="1" applyFill="1" applyBorder="1" applyAlignment="1" applyProtection="1">
      <alignment vertical="center" wrapText="1"/>
      <protection locked="0"/>
    </xf>
    <xf numFmtId="0" fontId="8" fillId="34" borderId="10" xfId="59" applyFont="1" applyFill="1" applyBorder="1" applyAlignment="1" applyProtection="1">
      <alignment horizontal="left" vertical="center" wrapText="1"/>
      <protection locked="0"/>
    </xf>
    <xf numFmtId="0" fontId="7" fillId="34" borderId="10" xfId="55" applyFont="1" applyFill="1" applyBorder="1" applyAlignment="1" applyProtection="1">
      <alignment horizontal="center" vertical="center" wrapText="1"/>
      <protection locked="0"/>
    </xf>
    <xf numFmtId="0" fontId="7" fillId="0" borderId="10" xfId="33" applyFont="1" applyFill="1" applyBorder="1" applyAlignment="1" applyProtection="1">
      <alignment horizontal="center" vertical="center" wrapText="1"/>
      <protection/>
    </xf>
    <xf numFmtId="0" fontId="8" fillId="34" borderId="10" xfId="73" applyFont="1" applyFill="1" applyBorder="1" applyAlignment="1" applyProtection="1">
      <alignment horizontal="left" vertical="center" wrapText="1"/>
      <protection locked="0"/>
    </xf>
    <xf numFmtId="0" fontId="8" fillId="34" borderId="10" xfId="78" applyFont="1" applyFill="1" applyBorder="1" applyAlignment="1" applyProtection="1">
      <alignment vertical="center" wrapText="1"/>
      <protection locked="0"/>
    </xf>
    <xf numFmtId="49" fontId="7" fillId="34" borderId="10" xfId="80" applyNumberFormat="1" applyFont="1" applyFill="1" applyBorder="1" applyAlignment="1" applyProtection="1">
      <alignment horizontal="center" vertical="center"/>
      <protection locked="0"/>
    </xf>
    <xf numFmtId="49" fontId="7" fillId="34" borderId="10" xfId="63" applyNumberFormat="1" applyFont="1" applyFill="1" applyBorder="1" applyAlignment="1">
      <alignment horizontal="center" vertical="center"/>
      <protection/>
    </xf>
    <xf numFmtId="0" fontId="8" fillId="0" borderId="10" xfId="59" applyFont="1" applyBorder="1" applyAlignment="1">
      <alignment vertical="center" wrapText="1"/>
      <protection/>
    </xf>
    <xf numFmtId="0" fontId="7" fillId="34" borderId="10" xfId="54" applyFont="1" applyFill="1" applyBorder="1" applyAlignment="1" applyProtection="1">
      <alignment horizontal="center" vertical="center" wrapText="1"/>
      <protection locked="0"/>
    </xf>
    <xf numFmtId="0" fontId="1" fillId="0" borderId="0" xfId="70" applyFont="1" applyFill="1" applyAlignment="1" applyProtection="1">
      <alignment vertical="center"/>
      <protection locked="0"/>
    </xf>
    <xf numFmtId="1" fontId="1" fillId="0" borderId="0" xfId="70" applyNumberFormat="1" applyFont="1" applyFill="1" applyAlignment="1" applyProtection="1">
      <alignment vertical="center"/>
      <protection locked="0"/>
    </xf>
    <xf numFmtId="173" fontId="1" fillId="0" borderId="0" xfId="70" applyNumberFormat="1" applyFont="1" applyFill="1" applyAlignment="1" applyProtection="1">
      <alignment vertical="center"/>
      <protection locked="0"/>
    </xf>
    <xf numFmtId="0" fontId="10" fillId="0" borderId="0" xfId="68" applyFont="1" applyFill="1" applyBorder="1" applyAlignment="1" applyProtection="1">
      <alignment horizontal="center" vertical="top"/>
      <protection/>
    </xf>
    <xf numFmtId="0" fontId="7" fillId="0" borderId="0" xfId="68" applyFont="1" applyFill="1" applyBorder="1" applyAlignment="1" applyProtection="1">
      <alignment horizontal="center" vertical="top"/>
      <protection locked="0"/>
    </xf>
    <xf numFmtId="0" fontId="10" fillId="0" borderId="0" xfId="68" applyFont="1" applyFill="1" applyBorder="1" applyAlignment="1" applyProtection="1">
      <alignment horizontal="center" vertical="top"/>
      <protection locked="0"/>
    </xf>
    <xf numFmtId="0" fontId="10" fillId="0" borderId="0" xfId="68" applyFont="1" applyFill="1" applyBorder="1" applyAlignment="1" applyProtection="1">
      <alignment vertical="top"/>
      <protection locked="0"/>
    </xf>
    <xf numFmtId="1" fontId="10" fillId="0" borderId="0" xfId="68" applyNumberFormat="1" applyFont="1" applyFill="1" applyBorder="1" applyAlignment="1" applyProtection="1">
      <alignment horizontal="center" vertical="top"/>
      <protection/>
    </xf>
    <xf numFmtId="173" fontId="10" fillId="0" borderId="0" xfId="68" applyNumberFormat="1" applyFont="1" applyFill="1" applyBorder="1" applyAlignment="1" applyProtection="1">
      <alignment horizontal="center" vertical="top"/>
      <protection/>
    </xf>
    <xf numFmtId="0" fontId="14" fillId="0" borderId="0" xfId="68" applyFont="1" applyFill="1" applyBorder="1" applyAlignment="1" applyProtection="1">
      <alignment horizontal="center" vertical="top" shrinkToFit="1"/>
      <protection locked="0"/>
    </xf>
    <xf numFmtId="174" fontId="10" fillId="0" borderId="0" xfId="68" applyNumberFormat="1" applyFont="1" applyFill="1" applyBorder="1" applyAlignment="1" applyProtection="1">
      <alignment horizontal="center" vertical="top"/>
      <protection/>
    </xf>
    <xf numFmtId="0" fontId="17" fillId="0" borderId="0" xfId="68" applyFont="1" applyFill="1" applyBorder="1" applyAlignment="1" applyProtection="1">
      <alignment horizontal="center" vertical="top" shrinkToFit="1"/>
      <protection locked="0"/>
    </xf>
    <xf numFmtId="0" fontId="10" fillId="0" borderId="0" xfId="68" applyFont="1" applyFill="1" applyProtection="1">
      <alignment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9" fontId="19" fillId="0" borderId="0" xfId="86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5" fillId="0" borderId="10" xfId="33" applyNumberFormat="1" applyFont="1" applyFill="1" applyBorder="1" applyAlignment="1" applyProtection="1">
      <alignment horizontal="center" vertical="center" wrapText="1"/>
      <protection locked="0"/>
    </xf>
    <xf numFmtId="175" fontId="10" fillId="34" borderId="11" xfId="69" applyNumberFormat="1" applyFont="1" applyFill="1" applyBorder="1" applyAlignment="1" applyProtection="1">
      <alignment horizontal="center" vertical="center"/>
      <protection locked="0"/>
    </xf>
    <xf numFmtId="173" fontId="23" fillId="34" borderId="11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175" fontId="10" fillId="34" borderId="11" xfId="69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173" fontId="24" fillId="0" borderId="0" xfId="70" applyNumberFormat="1" applyFont="1" applyFill="1" applyAlignment="1" applyProtection="1">
      <alignment vertical="center"/>
      <protection locked="0"/>
    </xf>
    <xf numFmtId="0" fontId="24" fillId="0" borderId="0" xfId="70" applyFont="1" applyFill="1" applyAlignment="1" applyProtection="1">
      <alignment vertical="center"/>
      <protection locked="0"/>
    </xf>
    <xf numFmtId="0" fontId="16" fillId="0" borderId="0" xfId="70" applyFont="1" applyFill="1" applyAlignment="1" applyProtection="1">
      <alignment vertical="center"/>
      <protection locked="0"/>
    </xf>
    <xf numFmtId="0" fontId="22" fillId="0" borderId="10" xfId="0" applyFont="1" applyFill="1" applyBorder="1" applyAlignment="1">
      <alignment horizontal="center" vertical="center"/>
    </xf>
    <xf numFmtId="175" fontId="10" fillId="0" borderId="10" xfId="69" applyNumberFormat="1" applyFont="1" applyFill="1" applyBorder="1" applyAlignment="1" applyProtection="1">
      <alignment horizontal="center" vertical="center"/>
      <protection locked="0"/>
    </xf>
    <xf numFmtId="173" fontId="2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5" fontId="10" fillId="0" borderId="10" xfId="69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11" fillId="0" borderId="0" xfId="70" applyFont="1" applyFill="1" applyAlignment="1" applyProtection="1">
      <alignment vertical="center"/>
      <protection locked="0"/>
    </xf>
    <xf numFmtId="0" fontId="25" fillId="0" borderId="0" xfId="70" applyFont="1" applyFill="1" applyAlignment="1" applyProtection="1">
      <alignment vertical="center"/>
      <protection locked="0"/>
    </xf>
    <xf numFmtId="173" fontId="2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5" fontId="10" fillId="0" borderId="0" xfId="69" applyNumberFormat="1" applyFont="1" applyFill="1" applyBorder="1" applyAlignment="1" applyProtection="1">
      <alignment horizontal="center" vertical="center"/>
      <protection locked="0"/>
    </xf>
    <xf numFmtId="175" fontId="10" fillId="0" borderId="0" xfId="6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70" applyFont="1" applyFill="1" applyAlignment="1" applyProtection="1">
      <alignment vertical="center"/>
      <protection locked="0"/>
    </xf>
    <xf numFmtId="0" fontId="1" fillId="0" borderId="0" xfId="70" applyFont="1" applyFill="1" applyAlignment="1" applyProtection="1">
      <alignment horizontal="center" vertical="center"/>
      <protection locked="0"/>
    </xf>
    <xf numFmtId="0" fontId="7" fillId="0" borderId="0" xfId="69" applyFont="1" applyFill="1" applyBorder="1" applyAlignment="1" applyProtection="1">
      <alignment horizontal="center" vertical="center" wrapText="1"/>
      <protection locked="0"/>
    </xf>
    <xf numFmtId="49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center"/>
    </xf>
    <xf numFmtId="49" fontId="7" fillId="0" borderId="12" xfId="33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81" applyNumberFormat="1" applyFont="1" applyFill="1" applyBorder="1" applyAlignment="1" applyProtection="1">
      <alignment horizontal="center" vertical="center"/>
      <protection locked="0"/>
    </xf>
    <xf numFmtId="0" fontId="8" fillId="0" borderId="0" xfId="70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2" fontId="8" fillId="0" borderId="0" xfId="70" applyNumberFormat="1" applyFont="1" applyFill="1" applyAlignment="1" applyProtection="1">
      <alignment vertical="center"/>
      <protection locked="0"/>
    </xf>
    <xf numFmtId="1" fontId="8" fillId="0" borderId="0" xfId="70" applyNumberFormat="1" applyFont="1" applyFill="1" applyAlignment="1" applyProtection="1">
      <alignment vertical="center"/>
      <protection locked="0"/>
    </xf>
    <xf numFmtId="173" fontId="8" fillId="0" borderId="0" xfId="70" applyNumberFormat="1" applyFont="1" applyFill="1" applyAlignment="1" applyProtection="1">
      <alignment vertical="center"/>
      <protection locked="0"/>
    </xf>
    <xf numFmtId="0" fontId="32" fillId="35" borderId="13" xfId="78" applyFont="1" applyFill="1" applyBorder="1" applyAlignment="1" applyProtection="1">
      <alignment vertical="center" wrapText="1"/>
      <protection locked="0"/>
    </xf>
    <xf numFmtId="49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32" fillId="34" borderId="10" xfId="78" applyFont="1" applyFill="1" applyBorder="1" applyAlignment="1" applyProtection="1">
      <alignment vertical="center" wrapText="1"/>
      <protection locked="0"/>
    </xf>
    <xf numFmtId="0" fontId="32" fillId="35" borderId="10" xfId="62" applyFont="1" applyFill="1" applyBorder="1" applyAlignment="1" applyProtection="1">
      <alignment horizontal="left" vertical="center" wrapText="1"/>
      <protection locked="0"/>
    </xf>
    <xf numFmtId="0" fontId="32" fillId="34" borderId="10" xfId="71" applyFont="1" applyFill="1" applyBorder="1" applyAlignment="1" applyProtection="1">
      <alignment vertical="center" wrapText="1"/>
      <protection locked="0"/>
    </xf>
    <xf numFmtId="0" fontId="32" fillId="34" borderId="10" xfId="54" applyFont="1" applyFill="1" applyBorder="1" applyAlignment="1" applyProtection="1">
      <alignment horizontal="left" vertical="center" wrapText="1"/>
      <protection locked="0"/>
    </xf>
    <xf numFmtId="0" fontId="32" fillId="35" borderId="10" xfId="77" applyFont="1" applyFill="1" applyBorder="1" applyAlignment="1" applyProtection="1">
      <alignment horizontal="left" vertical="center" wrapText="1"/>
      <protection locked="0"/>
    </xf>
    <xf numFmtId="0" fontId="0" fillId="35" borderId="10" xfId="74" applyFont="1" applyFill="1" applyBorder="1" applyAlignment="1" applyProtection="1">
      <alignment horizontal="center" vertical="center" wrapText="1"/>
      <protection locked="0"/>
    </xf>
    <xf numFmtId="0" fontId="32" fillId="35" borderId="10" xfId="63" applyFont="1" applyFill="1" applyBorder="1" applyAlignment="1" applyProtection="1">
      <alignment vertical="center" wrapText="1"/>
      <protection locked="0"/>
    </xf>
    <xf numFmtId="0" fontId="0" fillId="35" borderId="11" xfId="78" applyFont="1" applyFill="1" applyBorder="1" applyAlignment="1" applyProtection="1">
      <alignment horizontal="center" vertical="center" wrapText="1"/>
      <protection locked="0"/>
    </xf>
    <xf numFmtId="49" fontId="0" fillId="0" borderId="10" xfId="33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>
      <alignment horizontal="center" vertical="center"/>
    </xf>
    <xf numFmtId="0" fontId="32" fillId="36" borderId="10" xfId="75" applyFont="1" applyFill="1" applyBorder="1" applyAlignment="1">
      <alignment horizontal="left" vertical="center" wrapText="1"/>
      <protection/>
    </xf>
    <xf numFmtId="0" fontId="0" fillId="34" borderId="10" xfId="55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>
      <alignment horizontal="center" vertical="center"/>
    </xf>
    <xf numFmtId="49" fontId="5" fillId="0" borderId="13" xfId="33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70" applyFont="1" applyFill="1" applyAlignment="1" applyProtection="1">
      <alignment vertical="center"/>
      <protection locked="0"/>
    </xf>
    <xf numFmtId="0" fontId="35" fillId="0" borderId="0" xfId="70" applyFont="1" applyFill="1" applyAlignment="1" applyProtection="1">
      <alignment vertical="center"/>
      <protection locked="0"/>
    </xf>
    <xf numFmtId="0" fontId="29" fillId="36" borderId="0" xfId="70" applyFont="1" applyFill="1" applyAlignment="1" applyProtection="1">
      <alignment vertical="center"/>
      <protection locked="0"/>
    </xf>
    <xf numFmtId="175" fontId="10" fillId="34" borderId="13" xfId="69" applyNumberFormat="1" applyFont="1" applyFill="1" applyBorder="1" applyAlignment="1" applyProtection="1">
      <alignment horizontal="center" vertical="center"/>
      <protection locked="0"/>
    </xf>
    <xf numFmtId="173" fontId="23" fillId="34" borderId="13" xfId="0" applyNumberFormat="1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175" fontId="10" fillId="34" borderId="13" xfId="69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98" fillId="36" borderId="0" xfId="69" applyFont="1" applyFill="1" applyBorder="1" applyAlignment="1" applyProtection="1">
      <alignment horizontal="center" vertical="center" wrapText="1"/>
      <protection locked="0"/>
    </xf>
    <xf numFmtId="9" fontId="7" fillId="36" borderId="0" xfId="86" applyFont="1" applyFill="1" applyBorder="1" applyAlignment="1" applyProtection="1">
      <alignment/>
      <protection/>
    </xf>
    <xf numFmtId="0" fontId="7" fillId="36" borderId="0" xfId="0" applyFont="1" applyFill="1" applyAlignment="1">
      <alignment horizontal="right"/>
    </xf>
    <xf numFmtId="0" fontId="17" fillId="36" borderId="0" xfId="0" applyFont="1" applyFill="1" applyAlignment="1">
      <alignment wrapText="1"/>
    </xf>
    <xf numFmtId="49" fontId="0" fillId="35" borderId="10" xfId="79" applyNumberFormat="1" applyFont="1" applyFill="1" applyBorder="1" applyAlignment="1" applyProtection="1">
      <alignment horizontal="center" vertical="center"/>
      <protection locked="0"/>
    </xf>
    <xf numFmtId="49" fontId="99" fillId="0" borderId="10" xfId="33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>
      <alignment horizontal="center" vertical="center"/>
    </xf>
    <xf numFmtId="49" fontId="0" fillId="36" borderId="10" xfId="33" applyNumberFormat="1" applyFont="1" applyFill="1" applyBorder="1" applyAlignment="1" applyProtection="1">
      <alignment horizontal="center" vertical="center" wrapText="1"/>
      <protection/>
    </xf>
    <xf numFmtId="49" fontId="0" fillId="35" borderId="10" xfId="79" applyNumberFormat="1" applyFont="1" applyFill="1" applyBorder="1" applyAlignment="1" applyProtection="1">
      <alignment horizontal="center" vertical="center" wrapText="1"/>
      <protection locked="0"/>
    </xf>
    <xf numFmtId="0" fontId="0" fillId="35" borderId="14" xfId="78" applyFont="1" applyFill="1" applyBorder="1" applyAlignment="1" applyProtection="1">
      <alignment horizontal="center" vertical="center" wrapText="1"/>
      <protection locked="0"/>
    </xf>
    <xf numFmtId="0" fontId="32" fillId="34" borderId="15" xfId="71" applyFont="1" applyFill="1" applyBorder="1" applyAlignment="1" applyProtection="1">
      <alignment vertical="center" wrapText="1"/>
      <protection locked="0"/>
    </xf>
    <xf numFmtId="0" fontId="0" fillId="35" borderId="10" xfId="78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 wrapText="1"/>
    </xf>
    <xf numFmtId="0" fontId="43" fillId="0" borderId="0" xfId="70" applyFont="1" applyFill="1" applyAlignment="1" applyProtection="1">
      <alignment vertical="center"/>
      <protection locked="0"/>
    </xf>
    <xf numFmtId="0" fontId="44" fillId="0" borderId="0" xfId="70" applyFont="1" applyFill="1" applyAlignment="1" applyProtection="1">
      <alignment vertical="center"/>
      <protection locked="0"/>
    </xf>
    <xf numFmtId="0" fontId="43" fillId="36" borderId="0" xfId="70" applyFont="1" applyFill="1" applyAlignment="1" applyProtection="1">
      <alignment vertical="center"/>
      <protection locked="0"/>
    </xf>
    <xf numFmtId="0" fontId="36" fillId="32" borderId="10" xfId="0" applyFont="1" applyFill="1" applyBorder="1" applyAlignment="1">
      <alignment horizontal="center" vertical="center" textRotation="90"/>
    </xf>
    <xf numFmtId="0" fontId="36" fillId="32" borderId="10" xfId="0" applyFont="1" applyFill="1" applyBorder="1" applyAlignment="1">
      <alignment horizontal="center" vertical="center"/>
    </xf>
    <xf numFmtId="0" fontId="36" fillId="32" borderId="10" xfId="0" applyFont="1" applyFill="1" applyBorder="1" applyAlignment="1">
      <alignment horizontal="center" vertical="center" textRotation="90" wrapText="1"/>
    </xf>
    <xf numFmtId="0" fontId="46" fillId="32" borderId="13" xfId="0" applyFont="1" applyFill="1" applyBorder="1" applyAlignment="1">
      <alignment horizontal="center" vertical="center" textRotation="90"/>
    </xf>
    <xf numFmtId="0" fontId="46" fillId="32" borderId="13" xfId="0" applyFont="1" applyFill="1" applyBorder="1" applyAlignment="1">
      <alignment horizontal="center" vertical="center"/>
    </xf>
    <xf numFmtId="0" fontId="46" fillId="32" borderId="13" xfId="0" applyFont="1" applyFill="1" applyBorder="1" applyAlignment="1">
      <alignment horizontal="center" vertical="center" textRotation="90" wrapText="1"/>
    </xf>
    <xf numFmtId="0" fontId="30" fillId="0" borderId="0" xfId="0" applyFont="1" applyFill="1" applyAlignment="1">
      <alignment/>
    </xf>
    <xf numFmtId="173" fontId="23" fillId="34" borderId="16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49" fontId="5" fillId="0" borderId="0" xfId="33" applyNumberFormat="1" applyFont="1" applyFill="1" applyBorder="1" applyAlignment="1" applyProtection="1">
      <alignment horizontal="center" wrapText="1"/>
      <protection locked="0"/>
    </xf>
    <xf numFmtId="0" fontId="29" fillId="0" borderId="0" xfId="70" applyFont="1" applyFill="1" applyAlignment="1" applyProtection="1">
      <alignment/>
      <protection locked="0"/>
    </xf>
    <xf numFmtId="0" fontId="35" fillId="0" borderId="0" xfId="70" applyFont="1" applyFill="1" applyAlignment="1" applyProtection="1">
      <alignment/>
      <protection locked="0"/>
    </xf>
    <xf numFmtId="173" fontId="2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5" fontId="10" fillId="0" borderId="0" xfId="69" applyNumberFormat="1" applyFont="1" applyFill="1" applyBorder="1" applyAlignment="1" applyProtection="1">
      <alignment horizontal="center"/>
      <protection locked="0"/>
    </xf>
    <xf numFmtId="175" fontId="10" fillId="0" borderId="0" xfId="69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wrapText="1"/>
    </xf>
    <xf numFmtId="0" fontId="1" fillId="0" borderId="0" xfId="70" applyFont="1" applyFill="1" applyAlignment="1" applyProtection="1">
      <alignment/>
      <protection locked="0"/>
    </xf>
    <xf numFmtId="0" fontId="0" fillId="35" borderId="10" xfId="78" applyFont="1" applyFill="1" applyBorder="1" applyAlignment="1" applyProtection="1">
      <alignment horizontal="center" vertical="center" wrapText="1"/>
      <protection locked="0"/>
    </xf>
    <xf numFmtId="173" fontId="24" fillId="0" borderId="13" xfId="70" applyNumberFormat="1" applyFont="1" applyFill="1" applyBorder="1" applyAlignment="1" applyProtection="1">
      <alignment horizontal="center" vertical="center"/>
      <protection locked="0"/>
    </xf>
    <xf numFmtId="0" fontId="46" fillId="32" borderId="13" xfId="0" applyFont="1" applyFill="1" applyBorder="1" applyAlignment="1">
      <alignment horizontal="center" vertical="center" textRotation="90"/>
    </xf>
    <xf numFmtId="0" fontId="46" fillId="32" borderId="13" xfId="0" applyFont="1" applyFill="1" applyBorder="1" applyAlignment="1">
      <alignment horizontal="center" vertical="center" textRotation="90" wrapText="1"/>
    </xf>
    <xf numFmtId="0" fontId="36" fillId="32" borderId="13" xfId="0" applyFont="1" applyFill="1" applyBorder="1" applyAlignment="1">
      <alignment horizontal="center" vertical="center" textRotation="90" wrapText="1"/>
    </xf>
    <xf numFmtId="0" fontId="32" fillId="35" borderId="10" xfId="72" applyFont="1" applyFill="1" applyBorder="1" applyAlignment="1" applyProtection="1">
      <alignment vertical="center" wrapText="1"/>
      <protection locked="0"/>
    </xf>
    <xf numFmtId="0" fontId="32" fillId="34" borderId="10" xfId="59" applyFont="1" applyFill="1" applyBorder="1" applyAlignment="1" applyProtection="1">
      <alignment horizontal="left" vertical="center" wrapText="1"/>
      <protection locked="0"/>
    </xf>
    <xf numFmtId="49" fontId="0" fillId="34" borderId="10" xfId="63" applyNumberFormat="1" applyFont="1" applyFill="1" applyBorder="1" applyAlignment="1">
      <alignment horizontal="center" vertical="center"/>
      <protection/>
    </xf>
    <xf numFmtId="0" fontId="43" fillId="0" borderId="0" xfId="70" applyFont="1" applyFill="1" applyAlignment="1" applyProtection="1">
      <alignment/>
      <protection locked="0"/>
    </xf>
    <xf numFmtId="0" fontId="8" fillId="0" borderId="0" xfId="70" applyFont="1" applyFill="1" applyAlignment="1" applyProtection="1">
      <alignment/>
      <protection locked="0"/>
    </xf>
    <xf numFmtId="0" fontId="44" fillId="0" borderId="0" xfId="70" applyFont="1" applyFill="1" applyAlignment="1" applyProtection="1">
      <alignment/>
      <protection locked="0"/>
    </xf>
    <xf numFmtId="0" fontId="0" fillId="35" borderId="10" xfId="78" applyFont="1" applyFill="1" applyBorder="1" applyAlignment="1" applyProtection="1">
      <alignment horizontal="center" vertical="center" wrapText="1"/>
      <protection locked="0"/>
    </xf>
    <xf numFmtId="0" fontId="0" fillId="34" borderId="10" xfId="65" applyFont="1" applyFill="1" applyBorder="1" applyAlignment="1">
      <alignment horizontal="center" vertical="center"/>
      <protection/>
    </xf>
    <xf numFmtId="0" fontId="0" fillId="35" borderId="10" xfId="74" applyFont="1" applyFill="1" applyBorder="1" applyAlignment="1" applyProtection="1">
      <alignment horizontal="center" vertical="center" wrapText="1"/>
      <protection locked="0"/>
    </xf>
    <xf numFmtId="49" fontId="5" fillId="0" borderId="11" xfId="33" applyNumberFormat="1" applyFon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ont="1" applyFill="1" applyBorder="1" applyAlignment="1">
      <alignment horizontal="center" vertical="center"/>
    </xf>
    <xf numFmtId="0" fontId="0" fillId="34" borderId="11" xfId="65" applyFont="1" applyFill="1" applyBorder="1" applyAlignment="1">
      <alignment horizontal="center" vertical="center"/>
      <protection/>
    </xf>
    <xf numFmtId="0" fontId="32" fillId="35" borderId="11" xfId="77" applyFont="1" applyFill="1" applyBorder="1" applyAlignment="1" applyProtection="1">
      <alignment horizontal="left" vertical="center" wrapText="1"/>
      <protection locked="0"/>
    </xf>
    <xf numFmtId="49" fontId="0" fillId="35" borderId="11" xfId="79" applyNumberFormat="1" applyFont="1" applyFill="1" applyBorder="1" applyAlignment="1" applyProtection="1">
      <alignment horizontal="center" vertical="center" wrapText="1"/>
      <protection locked="0"/>
    </xf>
    <xf numFmtId="0" fontId="0" fillId="35" borderId="11" xfId="78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6" fillId="32" borderId="13" xfId="0" applyFont="1" applyFill="1" applyBorder="1" applyAlignment="1">
      <alignment horizontal="center" vertical="center" textRotation="90"/>
    </xf>
    <xf numFmtId="0" fontId="36" fillId="32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49" fontId="5" fillId="0" borderId="15" xfId="33" applyNumberFormat="1" applyFont="1" applyFill="1" applyBorder="1" applyAlignment="1" applyProtection="1">
      <alignment horizontal="center" vertical="center" wrapText="1"/>
      <protection locked="0"/>
    </xf>
    <xf numFmtId="0" fontId="32" fillId="35" borderId="11" xfId="63" applyFont="1" applyFill="1" applyBorder="1" applyAlignment="1" applyProtection="1">
      <alignment vertical="center" wrapText="1"/>
      <protection locked="0"/>
    </xf>
    <xf numFmtId="49" fontId="0" fillId="36" borderId="11" xfId="33" applyNumberFormat="1" applyFont="1" applyFill="1" applyBorder="1" applyAlignment="1" applyProtection="1">
      <alignment horizontal="center" vertical="center" wrapText="1"/>
      <protection/>
    </xf>
    <xf numFmtId="0" fontId="0" fillId="35" borderId="11" xfId="74" applyFont="1" applyFill="1" applyBorder="1" applyAlignment="1" applyProtection="1">
      <alignment horizontal="center" vertical="center" wrapText="1"/>
      <protection locked="0"/>
    </xf>
    <xf numFmtId="0" fontId="100" fillId="36" borderId="0" xfId="69" applyFont="1" applyFill="1" applyBorder="1" applyAlignment="1" applyProtection="1">
      <alignment horizontal="center" vertical="center" wrapText="1"/>
      <protection locked="0"/>
    </xf>
    <xf numFmtId="0" fontId="100" fillId="36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6" fillId="32" borderId="10" xfId="0" applyFont="1" applyFill="1" applyBorder="1" applyAlignment="1">
      <alignment horizontal="center" vertical="center" textRotation="90" wrapText="1"/>
    </xf>
    <xf numFmtId="0" fontId="36" fillId="32" borderId="10" xfId="75" applyFont="1" applyFill="1" applyBorder="1" applyAlignment="1">
      <alignment horizontal="center" vertical="center" wrapText="1"/>
      <protection/>
    </xf>
    <xf numFmtId="0" fontId="36" fillId="32" borderId="10" xfId="76" applyFont="1" applyFill="1" applyBorder="1" applyAlignment="1">
      <alignment horizontal="center" vertical="center" wrapText="1"/>
      <protection/>
    </xf>
    <xf numFmtId="0" fontId="36" fillId="32" borderId="10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/>
    </xf>
    <xf numFmtId="0" fontId="29" fillId="32" borderId="10" xfId="0" applyFont="1" applyFill="1" applyBorder="1" applyAlignment="1">
      <alignment horizontal="center" vertical="center"/>
    </xf>
    <xf numFmtId="0" fontId="36" fillId="32" borderId="10" xfId="0" applyFont="1" applyFill="1" applyBorder="1" applyAlignment="1">
      <alignment horizontal="center" vertical="center" textRotation="90"/>
    </xf>
    <xf numFmtId="0" fontId="36" fillId="32" borderId="10" xfId="76" applyFont="1" applyFill="1" applyBorder="1" applyAlignment="1">
      <alignment horizontal="center" vertical="center" textRotation="90" wrapText="1"/>
      <protection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horizontal="right" wrapText="1"/>
    </xf>
    <xf numFmtId="0" fontId="36" fillId="32" borderId="13" xfId="0" applyFont="1" applyFill="1" applyBorder="1" applyAlignment="1">
      <alignment horizontal="center" vertical="center" textRotation="90"/>
    </xf>
    <xf numFmtId="0" fontId="36" fillId="32" borderId="13" xfId="76" applyFont="1" applyFill="1" applyBorder="1" applyAlignment="1">
      <alignment horizontal="center" vertical="center" wrapText="1"/>
      <protection/>
    </xf>
    <xf numFmtId="0" fontId="36" fillId="32" borderId="13" xfId="76" applyFont="1" applyFill="1" applyBorder="1" applyAlignment="1">
      <alignment horizontal="center" vertical="center" textRotation="90" wrapText="1"/>
      <protection/>
    </xf>
    <xf numFmtId="0" fontId="36" fillId="32" borderId="13" xfId="0" applyFont="1" applyFill="1" applyBorder="1" applyAlignment="1">
      <alignment horizontal="center" vertical="center" textRotation="90" wrapText="1"/>
    </xf>
    <xf numFmtId="0" fontId="36" fillId="32" borderId="13" xfId="0" applyFont="1" applyFill="1" applyBorder="1" applyAlignment="1">
      <alignment horizontal="center" vertical="center" wrapText="1"/>
    </xf>
    <xf numFmtId="0" fontId="36" fillId="32" borderId="13" xfId="75" applyFont="1" applyFill="1" applyBorder="1" applyAlignment="1">
      <alignment horizontal="center" vertical="center" wrapText="1"/>
      <protection/>
    </xf>
    <xf numFmtId="0" fontId="29" fillId="32" borderId="13" xfId="0" applyFont="1" applyFill="1" applyBorder="1" applyAlignment="1">
      <alignment horizontal="center" vertical="center"/>
    </xf>
    <xf numFmtId="0" fontId="34" fillId="32" borderId="13" xfId="0" applyFont="1" applyFill="1" applyBorder="1" applyAlignment="1">
      <alignment horizontal="center" vertical="center"/>
    </xf>
    <xf numFmtId="0" fontId="46" fillId="32" borderId="13" xfId="0" applyFont="1" applyFill="1" applyBorder="1" applyAlignment="1">
      <alignment horizontal="center" vertical="center" textRotation="90" wrapText="1"/>
    </xf>
    <xf numFmtId="0" fontId="46" fillId="32" borderId="13" xfId="76" applyFont="1" applyFill="1" applyBorder="1" applyAlignment="1">
      <alignment horizontal="center" vertical="center" wrapText="1"/>
      <protection/>
    </xf>
    <xf numFmtId="0" fontId="43" fillId="32" borderId="13" xfId="0" applyFont="1" applyFill="1" applyBorder="1" applyAlignment="1">
      <alignment horizontal="center" vertical="center"/>
    </xf>
    <xf numFmtId="0" fontId="33" fillId="32" borderId="13" xfId="0" applyFont="1" applyFill="1" applyBorder="1" applyAlignment="1">
      <alignment horizontal="center" vertical="center"/>
    </xf>
    <xf numFmtId="0" fontId="46" fillId="32" borderId="13" xfId="76" applyFont="1" applyFill="1" applyBorder="1" applyAlignment="1">
      <alignment horizontal="center" vertical="center" textRotation="90" wrapText="1"/>
      <protection/>
    </xf>
    <xf numFmtId="0" fontId="45" fillId="0" borderId="0" xfId="0" applyFont="1" applyFill="1" applyBorder="1" applyAlignment="1">
      <alignment horizontal="right" wrapText="1"/>
    </xf>
    <xf numFmtId="0" fontId="46" fillId="32" borderId="13" xfId="0" applyFont="1" applyFill="1" applyBorder="1" applyAlignment="1">
      <alignment horizontal="center" vertical="center" textRotation="90"/>
    </xf>
    <xf numFmtId="0" fontId="46" fillId="32" borderId="13" xfId="0" applyFont="1" applyFill="1" applyBorder="1" applyAlignment="1">
      <alignment horizontal="center" vertical="center" wrapText="1"/>
    </xf>
    <xf numFmtId="0" fontId="46" fillId="32" borderId="13" xfId="75" applyFont="1" applyFill="1" applyBorder="1" applyAlignment="1">
      <alignment horizontal="center" vertical="center" wrapText="1"/>
      <protection/>
    </xf>
    <xf numFmtId="0" fontId="1" fillId="0" borderId="0" xfId="70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43" fillId="0" borderId="0" xfId="0" applyFont="1" applyBorder="1" applyAlignment="1">
      <alignment/>
    </xf>
    <xf numFmtId="0" fontId="101" fillId="36" borderId="0" xfId="69" applyFont="1" applyFill="1" applyBorder="1" applyAlignment="1" applyProtection="1">
      <alignment horizontal="center" vertical="center" wrapText="1"/>
      <protection locked="0"/>
    </xf>
    <xf numFmtId="0" fontId="101" fillId="36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21" fillId="0" borderId="10" xfId="76" applyFont="1" applyFill="1" applyBorder="1" applyAlignment="1">
      <alignment horizontal="center" vertical="center" wrapText="1"/>
      <protection/>
    </xf>
    <xf numFmtId="0" fontId="6" fillId="0" borderId="10" xfId="7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0" xfId="76" applyFont="1" applyFill="1" applyBorder="1" applyAlignment="1">
      <alignment horizontal="center" vertical="center" textRotation="90" wrapText="1"/>
      <protection/>
    </xf>
    <xf numFmtId="0" fontId="15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3" fillId="0" borderId="0" xfId="69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right" wrapText="1"/>
    </xf>
    <xf numFmtId="0" fontId="12" fillId="0" borderId="0" xfId="70" applyFont="1" applyFill="1" applyBorder="1" applyAlignment="1" applyProtection="1">
      <alignment horizontal="center" vertical="center" wrapText="1"/>
      <protection locked="0"/>
    </xf>
    <xf numFmtId="0" fontId="10" fillId="0" borderId="0" xfId="70" applyFont="1" applyFill="1" applyAlignment="1" applyProtection="1">
      <alignment vertical="center"/>
      <protection locked="0"/>
    </xf>
    <xf numFmtId="0" fontId="26" fillId="0" borderId="0" xfId="70" applyFont="1" applyFill="1" applyBorder="1" applyAlignment="1" applyProtection="1">
      <alignment horizontal="center" vertical="center"/>
      <protection locked="0"/>
    </xf>
    <xf numFmtId="0" fontId="66" fillId="0" borderId="0" xfId="70" applyFont="1" applyFill="1" applyBorder="1" applyAlignment="1" applyProtection="1">
      <alignment horizontal="center" vertical="center" wrapText="1"/>
      <protection locked="0"/>
    </xf>
    <xf numFmtId="0" fontId="20" fillId="0" borderId="0" xfId="70" applyFont="1" applyFill="1" applyBorder="1" applyAlignment="1" applyProtection="1">
      <alignment horizontal="center" vertical="center" wrapText="1"/>
      <protection locked="0"/>
    </xf>
    <xf numFmtId="0" fontId="19" fillId="0" borderId="0" xfId="70" applyFont="1" applyFill="1" applyBorder="1" applyAlignment="1" applyProtection="1">
      <alignment horizontal="center" vertical="center" wrapText="1"/>
      <protection locked="0"/>
    </xf>
    <xf numFmtId="0" fontId="18" fillId="0" borderId="0" xfId="70" applyFont="1" applyFill="1" applyBorder="1" applyAlignment="1" applyProtection="1">
      <alignment horizontal="center" vertical="center"/>
      <protection locked="0"/>
    </xf>
    <xf numFmtId="0" fontId="67" fillId="34" borderId="0" xfId="69" applyFont="1" applyFill="1" applyBorder="1" applyAlignment="1" applyProtection="1">
      <alignment horizontal="center" vertical="center" wrapText="1"/>
      <protection locked="0"/>
    </xf>
    <xf numFmtId="0" fontId="68" fillId="0" borderId="0" xfId="70" applyFont="1" applyFill="1" applyBorder="1" applyAlignment="1" applyProtection="1">
      <alignment horizontal="left" wrapText="1"/>
      <protection locked="0"/>
    </xf>
    <xf numFmtId="0" fontId="16" fillId="0" borderId="0" xfId="70" applyFont="1" applyFill="1" applyBorder="1" applyAlignment="1" applyProtection="1">
      <alignment horizontal="center" vertical="center"/>
      <protection locked="0"/>
    </xf>
    <xf numFmtId="1" fontId="16" fillId="0" borderId="0" xfId="70" applyNumberFormat="1" applyFont="1" applyFill="1" applyBorder="1" applyAlignment="1" applyProtection="1">
      <alignment horizontal="center" vertical="center"/>
      <protection locked="0"/>
    </xf>
    <xf numFmtId="173" fontId="16" fillId="0" borderId="0" xfId="70" applyNumberFormat="1" applyFont="1" applyFill="1" applyBorder="1" applyAlignment="1" applyProtection="1">
      <alignment horizontal="center" vertical="center"/>
      <protection locked="0"/>
    </xf>
    <xf numFmtId="173" fontId="67" fillId="0" borderId="0" xfId="70" applyNumberFormat="1" applyFont="1" applyFill="1" applyAlignment="1" applyProtection="1">
      <alignment vertical="center"/>
      <protection locked="0"/>
    </xf>
    <xf numFmtId="0" fontId="67" fillId="0" borderId="0" xfId="70" applyFont="1" applyFill="1" applyAlignment="1" applyProtection="1">
      <alignment vertical="center"/>
      <protection locked="0"/>
    </xf>
    <xf numFmtId="0" fontId="68" fillId="0" borderId="12" xfId="70" applyFont="1" applyFill="1" applyBorder="1" applyAlignment="1" applyProtection="1">
      <alignment horizontal="right" wrapText="1"/>
      <protection locked="0"/>
    </xf>
    <xf numFmtId="0" fontId="69" fillId="37" borderId="10" xfId="70" applyFont="1" applyFill="1" applyBorder="1" applyAlignment="1" applyProtection="1">
      <alignment horizontal="center" vertical="center" textRotation="90"/>
      <protection locked="0"/>
    </xf>
    <xf numFmtId="0" fontId="69" fillId="37" borderId="10" xfId="76" applyFont="1" applyFill="1" applyBorder="1" applyAlignment="1">
      <alignment horizontal="center" vertical="center" wrapText="1"/>
      <protection/>
    </xf>
    <xf numFmtId="0" fontId="69" fillId="37" borderId="10" xfId="76" applyFont="1" applyFill="1" applyBorder="1" applyAlignment="1">
      <alignment horizontal="center" vertical="center" textRotation="90" wrapText="1"/>
      <protection/>
    </xf>
    <xf numFmtId="0" fontId="69" fillId="37" borderId="10" xfId="75" applyFont="1" applyFill="1" applyBorder="1" applyAlignment="1">
      <alignment horizontal="center" vertical="center" wrapText="1"/>
      <protection/>
    </xf>
    <xf numFmtId="0" fontId="16" fillId="37" borderId="10" xfId="70" applyFont="1" applyFill="1" applyBorder="1" applyAlignment="1" applyProtection="1">
      <alignment horizontal="center" vertical="center"/>
      <protection locked="0"/>
    </xf>
    <xf numFmtId="1" fontId="16" fillId="37" borderId="10" xfId="70" applyNumberFormat="1" applyFont="1" applyFill="1" applyBorder="1" applyAlignment="1" applyProtection="1">
      <alignment horizontal="center" vertical="center"/>
      <protection locked="0"/>
    </xf>
    <xf numFmtId="0" fontId="69" fillId="37" borderId="10" xfId="70" applyFont="1" applyFill="1" applyBorder="1" applyAlignment="1" applyProtection="1">
      <alignment horizontal="center" vertical="center" textRotation="90" wrapText="1"/>
      <protection locked="0"/>
    </xf>
    <xf numFmtId="173" fontId="70" fillId="37" borderId="10" xfId="70" applyNumberFormat="1" applyFont="1" applyFill="1" applyBorder="1" applyAlignment="1" applyProtection="1">
      <alignment horizontal="center" vertical="center" wrapText="1"/>
      <protection locked="0"/>
    </xf>
    <xf numFmtId="1" fontId="16" fillId="37" borderId="10" xfId="70" applyNumberFormat="1" applyFont="1" applyFill="1" applyBorder="1" applyAlignment="1" applyProtection="1">
      <alignment horizontal="center" vertical="center" wrapText="1"/>
      <protection locked="0"/>
    </xf>
    <xf numFmtId="0" fontId="69" fillId="37" borderId="10" xfId="76" applyFont="1" applyFill="1" applyBorder="1" applyAlignment="1">
      <alignment horizontal="center" vertical="center" textRotation="90" wrapText="1"/>
      <protection/>
    </xf>
    <xf numFmtId="1" fontId="69" fillId="37" borderId="10" xfId="70" applyNumberFormat="1" applyFont="1" applyFill="1" applyBorder="1" applyAlignment="1" applyProtection="1">
      <alignment horizontal="center" vertical="center" textRotation="90"/>
      <protection locked="0"/>
    </xf>
    <xf numFmtId="173" fontId="69" fillId="37" borderId="10" xfId="70" applyNumberFormat="1" applyFont="1" applyFill="1" applyBorder="1" applyAlignment="1" applyProtection="1">
      <alignment horizontal="center" vertical="center"/>
      <protection locked="0"/>
    </xf>
    <xf numFmtId="0" fontId="69" fillId="37" borderId="10" xfId="70" applyFont="1" applyFill="1" applyBorder="1" applyAlignment="1" applyProtection="1">
      <alignment horizontal="center" vertical="center" textRotation="90" wrapText="1"/>
      <protection locked="0"/>
    </xf>
    <xf numFmtId="0" fontId="20" fillId="0" borderId="0" xfId="70" applyFont="1" applyFill="1" applyBorder="1" applyAlignment="1" applyProtection="1">
      <alignment horizontal="center" vertical="center"/>
      <protection locked="0"/>
    </xf>
    <xf numFmtId="0" fontId="16" fillId="0" borderId="10" xfId="70" applyFont="1" applyFill="1" applyBorder="1" applyAlignment="1" applyProtection="1">
      <alignment horizontal="center" vertical="center"/>
      <protection locked="0"/>
    </xf>
    <xf numFmtId="49" fontId="67" fillId="0" borderId="0" xfId="33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78" applyFont="1" applyFill="1" applyBorder="1" applyAlignment="1" applyProtection="1">
      <alignment vertical="center" wrapText="1"/>
      <protection locked="0"/>
    </xf>
    <xf numFmtId="49" fontId="67" fillId="0" borderId="10" xfId="33" applyNumberFormat="1" applyFont="1" applyFill="1" applyBorder="1" applyAlignment="1" applyProtection="1">
      <alignment horizontal="center" vertical="center" wrapText="1"/>
      <protection/>
    </xf>
    <xf numFmtId="0" fontId="67" fillId="34" borderId="10" xfId="74" applyFont="1" applyFill="1" applyBorder="1" applyAlignment="1" applyProtection="1">
      <alignment horizontal="center" vertical="center" wrapText="1"/>
      <protection locked="0"/>
    </xf>
    <xf numFmtId="0" fontId="16" fillId="34" borderId="10" xfId="54" applyFont="1" applyFill="1" applyBorder="1" applyAlignment="1" applyProtection="1">
      <alignment horizontal="left" vertical="center" wrapText="1"/>
      <protection locked="0"/>
    </xf>
    <xf numFmtId="49" fontId="67" fillId="34" borderId="10" xfId="79" applyNumberFormat="1" applyFont="1" applyFill="1" applyBorder="1" applyAlignment="1" applyProtection="1">
      <alignment horizontal="center" vertical="center"/>
      <protection locked="0"/>
    </xf>
    <xf numFmtId="0" fontId="67" fillId="34" borderId="10" xfId="78" applyFont="1" applyFill="1" applyBorder="1" applyAlignment="1" applyProtection="1">
      <alignment horizontal="center" vertical="center" wrapText="1"/>
      <protection locked="0"/>
    </xf>
    <xf numFmtId="175" fontId="67" fillId="0" borderId="10" xfId="69" applyNumberFormat="1" applyFont="1" applyFill="1" applyBorder="1" applyAlignment="1" applyProtection="1">
      <alignment horizontal="center" vertical="center"/>
      <protection locked="0"/>
    </xf>
    <xf numFmtId="173" fontId="16" fillId="0" borderId="10" xfId="70" applyNumberFormat="1" applyFont="1" applyFill="1" applyBorder="1" applyAlignment="1" applyProtection="1">
      <alignment horizontal="center" vertical="center"/>
      <protection locked="0"/>
    </xf>
    <xf numFmtId="0" fontId="68" fillId="0" borderId="10" xfId="70" applyFont="1" applyFill="1" applyBorder="1" applyAlignment="1" applyProtection="1">
      <alignment horizontal="center" vertical="center"/>
      <protection locked="0"/>
    </xf>
    <xf numFmtId="0" fontId="68" fillId="34" borderId="10" xfId="70" applyFont="1" applyFill="1" applyBorder="1" applyAlignment="1" applyProtection="1">
      <alignment horizontal="center" vertical="center"/>
      <protection locked="0"/>
    </xf>
    <xf numFmtId="173" fontId="71" fillId="0" borderId="10" xfId="70" applyNumberFormat="1" applyFont="1" applyFill="1" applyBorder="1" applyAlignment="1" applyProtection="1">
      <alignment horizontal="center" vertical="center"/>
      <protection locked="0"/>
    </xf>
    <xf numFmtId="49" fontId="67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72" applyFont="1" applyFill="1" applyBorder="1" applyAlignment="1" applyProtection="1">
      <alignment vertical="center" wrapText="1"/>
      <protection locked="0"/>
    </xf>
    <xf numFmtId="49" fontId="67" fillId="34" borderId="10" xfId="53" applyNumberFormat="1" applyFont="1" applyFill="1" applyBorder="1" applyAlignment="1">
      <alignment horizontal="center" vertical="center"/>
      <protection/>
    </xf>
    <xf numFmtId="0" fontId="67" fillId="34" borderId="11" xfId="74" applyFont="1" applyFill="1" applyBorder="1" applyAlignment="1" applyProtection="1">
      <alignment horizontal="center" vertical="center" wrapText="1"/>
      <protection locked="0"/>
    </xf>
    <xf numFmtId="0" fontId="16" fillId="34" borderId="10" xfId="61" applyFont="1" applyFill="1" applyBorder="1" applyAlignment="1" applyProtection="1">
      <alignment horizontal="left" vertical="center" wrapText="1"/>
      <protection locked="0"/>
    </xf>
    <xf numFmtId="49" fontId="67" fillId="34" borderId="10" xfId="81" applyNumberFormat="1" applyFont="1" applyFill="1" applyBorder="1" applyAlignment="1" applyProtection="1">
      <alignment horizontal="center" vertical="center"/>
      <protection locked="0"/>
    </xf>
    <xf numFmtId="0" fontId="67" fillId="34" borderId="10" xfId="56" applyFont="1" applyFill="1" applyBorder="1" applyAlignment="1" applyProtection="1">
      <alignment horizontal="center" vertical="center" wrapText="1"/>
      <protection locked="0"/>
    </xf>
    <xf numFmtId="49" fontId="67" fillId="34" borderId="10" xfId="64" applyNumberFormat="1" applyFont="1" applyFill="1" applyBorder="1" applyAlignment="1" applyProtection="1">
      <alignment horizontal="center" vertical="center" wrapText="1"/>
      <protection locked="0"/>
    </xf>
    <xf numFmtId="0" fontId="16" fillId="34" borderId="11" xfId="72" applyFont="1" applyFill="1" applyBorder="1" applyAlignment="1" applyProtection="1">
      <alignment vertical="center" wrapText="1"/>
      <protection locked="0"/>
    </xf>
    <xf numFmtId="49" fontId="67" fillId="34" borderId="11" xfId="53" applyNumberFormat="1" applyFont="1" applyFill="1" applyBorder="1" applyAlignment="1">
      <alignment horizontal="center" vertical="center"/>
      <protection/>
    </xf>
    <xf numFmtId="0" fontId="16" fillId="34" borderId="11" xfId="59" applyFont="1" applyFill="1" applyBorder="1" applyAlignment="1" applyProtection="1">
      <alignment horizontal="left" vertical="center" wrapText="1"/>
      <protection locked="0"/>
    </xf>
    <xf numFmtId="49" fontId="67" fillId="34" borderId="11" xfId="81" applyNumberFormat="1" applyFont="1" applyFill="1" applyBorder="1" applyAlignment="1" applyProtection="1">
      <alignment horizontal="center" vertical="center"/>
      <protection locked="0"/>
    </xf>
    <xf numFmtId="49" fontId="67" fillId="34" borderId="11" xfId="64" applyNumberFormat="1" applyFont="1" applyFill="1" applyBorder="1" applyAlignment="1" applyProtection="1">
      <alignment horizontal="center" vertical="center" wrapText="1"/>
      <protection locked="0"/>
    </xf>
    <xf numFmtId="49" fontId="67" fillId="34" borderId="10" xfId="80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77" applyFont="1" applyFill="1" applyBorder="1" applyAlignment="1" applyProtection="1">
      <alignment horizontal="left" vertical="center" wrapText="1"/>
      <protection locked="0"/>
    </xf>
    <xf numFmtId="0" fontId="16" fillId="34" borderId="10" xfId="63" applyFont="1" applyFill="1" applyBorder="1" applyAlignment="1" applyProtection="1">
      <alignment vertical="center" wrapText="1"/>
      <protection locked="0"/>
    </xf>
    <xf numFmtId="49" fontId="67" fillId="34" borderId="10" xfId="33" applyNumberFormat="1" applyFont="1" applyFill="1" applyBorder="1" applyAlignment="1" applyProtection="1">
      <alignment horizontal="center" vertical="center" wrapText="1"/>
      <protection/>
    </xf>
    <xf numFmtId="0" fontId="67" fillId="34" borderId="10" xfId="55" applyFont="1" applyFill="1" applyBorder="1" applyAlignment="1" applyProtection="1">
      <alignment horizontal="center" vertical="center" wrapText="1"/>
      <protection locked="0"/>
    </xf>
    <xf numFmtId="0" fontId="10" fillId="0" borderId="0" xfId="70" applyFont="1" applyFill="1" applyAlignment="1" applyProtection="1">
      <alignment horizontal="right"/>
      <protection locked="0"/>
    </xf>
    <xf numFmtId="49" fontId="67" fillId="34" borderId="10" xfId="67" applyNumberFormat="1" applyFont="1" applyFill="1" applyBorder="1" applyAlignment="1">
      <alignment horizontal="center" vertical="center"/>
      <protection/>
    </xf>
    <xf numFmtId="0" fontId="16" fillId="34" borderId="10" xfId="63" applyFont="1" applyFill="1" applyBorder="1" applyAlignment="1" applyProtection="1">
      <alignment horizontal="left" vertical="center" wrapText="1"/>
      <protection locked="0"/>
    </xf>
    <xf numFmtId="0" fontId="16" fillId="0" borderId="10" xfId="70" applyFont="1" applyFill="1" applyBorder="1" applyAlignment="1" applyProtection="1">
      <alignment horizontal="center" vertical="center" wrapText="1"/>
      <protection locked="0"/>
    </xf>
    <xf numFmtId="0" fontId="16" fillId="34" borderId="10" xfId="59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6" fillId="34" borderId="0" xfId="78" applyFont="1" applyFill="1" applyBorder="1" applyAlignment="1" applyProtection="1">
      <alignment vertical="center" wrapText="1"/>
      <protection locked="0"/>
    </xf>
    <xf numFmtId="49" fontId="67" fillId="34" borderId="0" xfId="67" applyNumberFormat="1" applyFont="1" applyFill="1" applyBorder="1" applyAlignment="1">
      <alignment horizontal="center" vertical="center"/>
      <protection/>
    </xf>
    <xf numFmtId="0" fontId="67" fillId="34" borderId="0" xfId="74" applyFont="1" applyFill="1" applyBorder="1" applyAlignment="1" applyProtection="1">
      <alignment horizontal="center" vertical="center" wrapText="1"/>
      <protection locked="0"/>
    </xf>
    <xf numFmtId="0" fontId="16" fillId="34" borderId="0" xfId="63" applyFont="1" applyFill="1" applyBorder="1" applyAlignment="1" applyProtection="1">
      <alignment horizontal="left" vertical="center" wrapText="1"/>
      <protection locked="0"/>
    </xf>
    <xf numFmtId="49" fontId="67" fillId="34" borderId="0" xfId="79" applyNumberFormat="1" applyFont="1" applyFill="1" applyBorder="1" applyAlignment="1" applyProtection="1">
      <alignment horizontal="center" vertical="center"/>
      <protection locked="0"/>
    </xf>
    <xf numFmtId="0" fontId="67" fillId="34" borderId="0" xfId="78" applyFont="1" applyFill="1" applyBorder="1" applyAlignment="1" applyProtection="1">
      <alignment horizontal="center" vertical="center" wrapText="1"/>
      <protection locked="0"/>
    </xf>
    <xf numFmtId="175" fontId="67" fillId="0" borderId="0" xfId="69" applyNumberFormat="1" applyFont="1" applyFill="1" applyBorder="1" applyAlignment="1" applyProtection="1">
      <alignment horizontal="center" vertical="center"/>
      <protection locked="0"/>
    </xf>
    <xf numFmtId="0" fontId="68" fillId="0" borderId="0" xfId="70" applyFont="1" applyFill="1" applyBorder="1" applyAlignment="1" applyProtection="1">
      <alignment horizontal="center" vertical="center"/>
      <protection locked="0"/>
    </xf>
    <xf numFmtId="0" fontId="16" fillId="0" borderId="0" xfId="70" applyFont="1" applyFill="1" applyBorder="1" applyAlignment="1" applyProtection="1">
      <alignment horizontal="center" vertical="center" wrapText="1"/>
      <protection locked="0"/>
    </xf>
    <xf numFmtId="0" fontId="67" fillId="0" borderId="0" xfId="70" applyFont="1" applyFill="1" applyAlignment="1" applyProtection="1">
      <alignment/>
      <protection locked="0"/>
    </xf>
    <xf numFmtId="0" fontId="72" fillId="0" borderId="0" xfId="70" applyFont="1" applyFill="1" applyAlignment="1" applyProtection="1">
      <alignment vertical="center"/>
      <protection locked="0"/>
    </xf>
    <xf numFmtId="173" fontId="73" fillId="0" borderId="0" xfId="70" applyNumberFormat="1" applyFont="1" applyFill="1" applyBorder="1" applyAlignment="1" applyProtection="1">
      <alignment horizontal="center" vertical="center"/>
      <protection locked="0"/>
    </xf>
    <xf numFmtId="0" fontId="16" fillId="0" borderId="0" xfId="70" applyFont="1" applyFill="1" applyAlignment="1" applyProtection="1">
      <alignment/>
      <protection locked="0"/>
    </xf>
    <xf numFmtId="2" fontId="16" fillId="0" borderId="0" xfId="70" applyNumberFormat="1" applyFont="1" applyFill="1" applyAlignment="1" applyProtection="1">
      <alignment/>
      <protection locked="0"/>
    </xf>
    <xf numFmtId="1" fontId="16" fillId="0" borderId="0" xfId="70" applyNumberFormat="1" applyFont="1" applyFill="1" applyAlignment="1" applyProtection="1">
      <alignment/>
      <protection locked="0"/>
    </xf>
    <xf numFmtId="0" fontId="74" fillId="0" borderId="0" xfId="70" applyFont="1" applyFill="1" applyAlignment="1" applyProtection="1">
      <alignment vertical="center"/>
      <protection locked="0"/>
    </xf>
    <xf numFmtId="0" fontId="67" fillId="34" borderId="0" xfId="70" applyFont="1" applyFill="1" applyAlignment="1" applyProtection="1">
      <alignment vertical="center"/>
      <protection locked="0"/>
    </xf>
    <xf numFmtId="173" fontId="23" fillId="0" borderId="0" xfId="70" applyNumberFormat="1" applyFont="1" applyFill="1" applyBorder="1" applyAlignment="1" applyProtection="1">
      <alignment horizontal="center" vertical="center"/>
      <protection locked="0"/>
    </xf>
    <xf numFmtId="0" fontId="14" fillId="0" borderId="0" xfId="70" applyFont="1" applyFill="1" applyBorder="1" applyAlignment="1" applyProtection="1">
      <alignment horizontal="center" vertical="center"/>
      <protection locked="0"/>
    </xf>
    <xf numFmtId="173" fontId="16" fillId="0" borderId="0" xfId="70" applyNumberFormat="1" applyFont="1" applyFill="1" applyAlignment="1" applyProtection="1">
      <alignment/>
      <protection locked="0"/>
    </xf>
    <xf numFmtId="0" fontId="0" fillId="0" borderId="0" xfId="70" applyFont="1" applyFill="1" applyAlignment="1" applyProtection="1">
      <alignment vertical="center"/>
      <protection locked="0"/>
    </xf>
    <xf numFmtId="0" fontId="0" fillId="0" borderId="0" xfId="70" applyFont="1" applyFill="1" applyAlignment="1" applyProtection="1">
      <alignment horizontal="center" vertical="center"/>
      <protection locked="0"/>
    </xf>
    <xf numFmtId="1" fontId="0" fillId="0" borderId="0" xfId="70" applyNumberFormat="1" applyFont="1" applyFill="1" applyAlignment="1" applyProtection="1">
      <alignment vertical="center"/>
      <protection locked="0"/>
    </xf>
    <xf numFmtId="173" fontId="0" fillId="0" borderId="0" xfId="70" applyNumberFormat="1" applyFont="1" applyFill="1" applyAlignment="1" applyProtection="1">
      <alignment vertical="center"/>
      <protection locked="0"/>
    </xf>
    <xf numFmtId="0" fontId="12" fillId="0" borderId="0" xfId="70" applyFont="1" applyFill="1" applyBorder="1" applyAlignment="1" applyProtection="1">
      <alignment horizontal="center" vertical="center"/>
      <protection locked="0"/>
    </xf>
    <xf numFmtId="0" fontId="18" fillId="0" borderId="0" xfId="70" applyFont="1" applyFill="1" applyBorder="1" applyAlignment="1" applyProtection="1">
      <alignment horizontal="center" vertical="center" wrapText="1"/>
      <protection locked="0"/>
    </xf>
    <xf numFmtId="9" fontId="18" fillId="0" borderId="0" xfId="86" applyFont="1" applyFill="1" applyBorder="1" applyAlignment="1" applyProtection="1">
      <alignment horizontal="center" vertical="center"/>
      <protection/>
    </xf>
    <xf numFmtId="0" fontId="67" fillId="0" borderId="0" xfId="70" applyFont="1" applyFill="1" applyBorder="1" applyAlignment="1" applyProtection="1">
      <alignment horizontal="left" wrapText="1"/>
      <protection locked="0"/>
    </xf>
    <xf numFmtId="1" fontId="67" fillId="0" borderId="0" xfId="70" applyNumberFormat="1" applyFont="1" applyFill="1" applyBorder="1" applyAlignment="1" applyProtection="1">
      <alignment horizontal="center" wrapText="1"/>
      <protection locked="0"/>
    </xf>
    <xf numFmtId="173" fontId="67" fillId="0" borderId="0" xfId="70" applyNumberFormat="1" applyFont="1" applyFill="1" applyBorder="1" applyAlignment="1" applyProtection="1">
      <alignment horizontal="center" wrapText="1"/>
      <protection locked="0"/>
    </xf>
    <xf numFmtId="0" fontId="67" fillId="0" borderId="0" xfId="70" applyFont="1" applyFill="1" applyBorder="1" applyAlignment="1" applyProtection="1">
      <alignment horizontal="center" wrapText="1"/>
      <protection locked="0"/>
    </xf>
    <xf numFmtId="0" fontId="68" fillId="0" borderId="0" xfId="70" applyFont="1" applyFill="1" applyBorder="1" applyAlignment="1" applyProtection="1">
      <alignment horizontal="right" wrapText="1"/>
      <protection locked="0"/>
    </xf>
    <xf numFmtId="0" fontId="20" fillId="0" borderId="12" xfId="70" applyFont="1" applyFill="1" applyBorder="1" applyAlignment="1" applyProtection="1">
      <alignment horizontal="center" vertical="center"/>
      <protection locked="0"/>
    </xf>
    <xf numFmtId="49" fontId="75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60" applyFont="1" applyFill="1" applyBorder="1" applyAlignment="1" applyProtection="1">
      <alignment horizontal="left" vertical="center" wrapText="1"/>
      <protection locked="0"/>
    </xf>
    <xf numFmtId="49" fontId="67" fillId="34" borderId="10" xfId="78" applyNumberFormat="1" applyFont="1" applyFill="1" applyBorder="1" applyAlignment="1" applyProtection="1">
      <alignment horizontal="center" vertical="center" wrapText="1"/>
      <protection locked="0"/>
    </xf>
    <xf numFmtId="175" fontId="67" fillId="34" borderId="10" xfId="69" applyNumberFormat="1" applyFont="1" applyFill="1" applyBorder="1" applyAlignment="1" applyProtection="1">
      <alignment horizontal="center" vertical="center"/>
      <protection locked="0"/>
    </xf>
    <xf numFmtId="173" fontId="16" fillId="34" borderId="10" xfId="70" applyNumberFormat="1" applyFont="1" applyFill="1" applyBorder="1" applyAlignment="1" applyProtection="1">
      <alignment horizontal="center" vertical="center"/>
      <protection locked="0"/>
    </xf>
    <xf numFmtId="0" fontId="68" fillId="34" borderId="10" xfId="70" applyFont="1" applyFill="1" applyBorder="1" applyAlignment="1" applyProtection="1">
      <alignment horizontal="center"/>
      <protection locked="0"/>
    </xf>
    <xf numFmtId="175" fontId="9" fillId="34" borderId="10" xfId="69" applyNumberFormat="1" applyFont="1" applyFill="1" applyBorder="1" applyAlignment="1" applyProtection="1">
      <alignment horizontal="center" vertical="center"/>
      <protection/>
    </xf>
    <xf numFmtId="173" fontId="71" fillId="34" borderId="10" xfId="70" applyNumberFormat="1" applyFont="1" applyFill="1" applyBorder="1" applyAlignment="1" applyProtection="1">
      <alignment horizontal="center" vertical="center"/>
      <protection locked="0"/>
    </xf>
    <xf numFmtId="49" fontId="75" fillId="0" borderId="0" xfId="33" applyNumberFormat="1" applyFont="1" applyFill="1" applyBorder="1" applyAlignment="1" applyProtection="1">
      <alignment horizontal="center" vertical="center" wrapText="1"/>
      <protection locked="0"/>
    </xf>
    <xf numFmtId="49" fontId="76" fillId="0" borderId="0" xfId="33" applyNumberFormat="1" applyFont="1" applyFill="1" applyBorder="1" applyAlignment="1" applyProtection="1">
      <alignment horizontal="center" vertical="center" wrapText="1"/>
      <protection locked="0"/>
    </xf>
    <xf numFmtId="0" fontId="77" fillId="34" borderId="0" xfId="78" applyFont="1" applyFill="1" applyBorder="1" applyAlignment="1" applyProtection="1">
      <alignment vertical="center" wrapText="1"/>
      <protection locked="0"/>
    </xf>
    <xf numFmtId="49" fontId="78" fillId="34" borderId="0" xfId="33" applyNumberFormat="1" applyFont="1" applyFill="1" applyBorder="1" applyAlignment="1" applyProtection="1">
      <alignment horizontal="center" vertical="center" wrapText="1"/>
      <protection/>
    </xf>
    <xf numFmtId="0" fontId="78" fillId="34" borderId="0" xfId="74" applyFont="1" applyFill="1" applyBorder="1" applyAlignment="1" applyProtection="1">
      <alignment horizontal="center" vertical="center" wrapText="1"/>
      <protection locked="0"/>
    </xf>
    <xf numFmtId="0" fontId="77" fillId="34" borderId="0" xfId="77" applyFont="1" applyFill="1" applyBorder="1" applyAlignment="1" applyProtection="1">
      <alignment horizontal="left" vertical="center" wrapText="1"/>
      <protection locked="0"/>
    </xf>
    <xf numFmtId="49" fontId="78" fillId="34" borderId="0" xfId="79" applyNumberFormat="1" applyFont="1" applyFill="1" applyBorder="1" applyAlignment="1" applyProtection="1">
      <alignment horizontal="center" vertical="center"/>
      <protection locked="0"/>
    </xf>
    <xf numFmtId="0" fontId="78" fillId="34" borderId="0" xfId="55" applyFont="1" applyFill="1" applyBorder="1" applyAlignment="1" applyProtection="1">
      <alignment horizontal="center" vertical="center" wrapText="1"/>
      <protection locked="0"/>
    </xf>
    <xf numFmtId="0" fontId="78" fillId="34" borderId="0" xfId="78" applyFont="1" applyFill="1" applyBorder="1" applyAlignment="1" applyProtection="1">
      <alignment horizontal="center" vertical="center" wrapText="1"/>
      <protection locked="0"/>
    </xf>
    <xf numFmtId="175" fontId="67" fillId="34" borderId="0" xfId="69" applyNumberFormat="1" applyFont="1" applyFill="1" applyBorder="1" applyAlignment="1" applyProtection="1">
      <alignment horizontal="center" vertical="center"/>
      <protection locked="0"/>
    </xf>
    <xf numFmtId="173" fontId="16" fillId="34" borderId="0" xfId="70" applyNumberFormat="1" applyFont="1" applyFill="1" applyBorder="1" applyAlignment="1" applyProtection="1">
      <alignment horizontal="center" vertical="center"/>
      <protection locked="0"/>
    </xf>
    <xf numFmtId="0" fontId="68" fillId="34" borderId="0" xfId="70" applyFont="1" applyFill="1" applyBorder="1" applyAlignment="1" applyProtection="1">
      <alignment horizontal="center" vertical="center"/>
      <protection locked="0"/>
    </xf>
    <xf numFmtId="175" fontId="67" fillId="34" borderId="0" xfId="69" applyNumberFormat="1" applyFont="1" applyFill="1" applyBorder="1" applyAlignment="1" applyProtection="1">
      <alignment horizontal="center" vertical="center"/>
      <protection/>
    </xf>
    <xf numFmtId="173" fontId="71" fillId="34" borderId="0" xfId="70" applyNumberFormat="1" applyFont="1" applyFill="1" applyBorder="1" applyAlignment="1" applyProtection="1">
      <alignment horizontal="center" vertical="center"/>
      <protection locked="0"/>
    </xf>
    <xf numFmtId="0" fontId="69" fillId="0" borderId="0" xfId="70" applyFont="1" applyFill="1" applyBorder="1" applyAlignment="1" applyProtection="1">
      <alignment horizontal="center" vertical="center"/>
      <protection locked="0"/>
    </xf>
    <xf numFmtId="175" fontId="67" fillId="0" borderId="0" xfId="69" applyNumberFormat="1" applyFont="1" applyFill="1" applyBorder="1" applyAlignment="1" applyProtection="1">
      <alignment horizontal="center" vertical="center"/>
      <protection/>
    </xf>
    <xf numFmtId="0" fontId="22" fillId="0" borderId="0" xfId="70" applyFont="1" applyFill="1" applyBorder="1" applyAlignment="1" applyProtection="1">
      <alignment horizontal="center" vertical="center"/>
      <protection locked="0"/>
    </xf>
    <xf numFmtId="0" fontId="8" fillId="0" borderId="0" xfId="70" applyFont="1" applyFill="1" applyBorder="1" applyAlignment="1" applyProtection="1">
      <alignment horizontal="center" vertical="center" wrapText="1"/>
      <protection locked="0"/>
    </xf>
    <xf numFmtId="0" fontId="79" fillId="34" borderId="0" xfId="69" applyFont="1" applyFill="1" applyBorder="1" applyAlignment="1" applyProtection="1">
      <alignment horizontal="center" vertical="center" wrapText="1"/>
      <protection locked="0"/>
    </xf>
    <xf numFmtId="0" fontId="10" fillId="0" borderId="0" xfId="70" applyFont="1" applyFill="1" applyAlignment="1" applyProtection="1">
      <alignment horizontal="center" vertical="center" wrapText="1"/>
      <protection locked="0"/>
    </xf>
    <xf numFmtId="0" fontId="16" fillId="0" borderId="11" xfId="70" applyFont="1" applyFill="1" applyBorder="1" applyAlignment="1" applyProtection="1">
      <alignment horizontal="center" vertical="center"/>
      <protection locked="0"/>
    </xf>
    <xf numFmtId="0" fontId="16" fillId="34" borderId="11" xfId="78" applyFont="1" applyFill="1" applyBorder="1" applyAlignment="1" applyProtection="1">
      <alignment vertical="center" wrapText="1"/>
      <protection locked="0"/>
    </xf>
    <xf numFmtId="49" fontId="67" fillId="0" borderId="11" xfId="33" applyNumberFormat="1" applyFont="1" applyFill="1" applyBorder="1" applyAlignment="1" applyProtection="1">
      <alignment horizontal="center" vertical="center" wrapText="1"/>
      <protection/>
    </xf>
    <xf numFmtId="0" fontId="16" fillId="34" borderId="11" xfId="77" applyFont="1" applyFill="1" applyBorder="1" applyAlignment="1" applyProtection="1">
      <alignment horizontal="left" vertical="center" wrapText="1"/>
      <protection locked="0"/>
    </xf>
    <xf numFmtId="49" fontId="67" fillId="34" borderId="11" xfId="79" applyNumberFormat="1" applyFont="1" applyFill="1" applyBorder="1" applyAlignment="1" applyProtection="1">
      <alignment horizontal="center" vertical="center"/>
      <protection locked="0"/>
    </xf>
    <xf numFmtId="0" fontId="67" fillId="34" borderId="11" xfId="78" applyFont="1" applyFill="1" applyBorder="1" applyAlignment="1" applyProtection="1">
      <alignment horizontal="center" vertical="center" wrapText="1"/>
      <protection locked="0"/>
    </xf>
    <xf numFmtId="49" fontId="76" fillId="34" borderId="11" xfId="78" applyNumberFormat="1" applyFont="1" applyFill="1" applyBorder="1" applyAlignment="1" applyProtection="1">
      <alignment horizontal="center" vertical="center" wrapText="1"/>
      <protection locked="0"/>
    </xf>
    <xf numFmtId="0" fontId="76" fillId="34" borderId="11" xfId="78" applyFont="1" applyFill="1" applyBorder="1" applyAlignment="1" applyProtection="1">
      <alignment horizontal="center" vertical="center" wrapText="1"/>
      <protection locked="0"/>
    </xf>
    <xf numFmtId="175" fontId="67" fillId="0" borderId="11" xfId="69" applyNumberFormat="1" applyFont="1" applyFill="1" applyBorder="1" applyAlignment="1" applyProtection="1">
      <alignment horizontal="center" vertical="center"/>
      <protection locked="0"/>
    </xf>
    <xf numFmtId="173" fontId="16" fillId="0" borderId="11" xfId="70" applyNumberFormat="1" applyFont="1" applyFill="1" applyBorder="1" applyAlignment="1" applyProtection="1">
      <alignment horizontal="center" vertical="center"/>
      <protection locked="0"/>
    </xf>
    <xf numFmtId="0" fontId="68" fillId="0" borderId="11" xfId="70" applyFont="1" applyFill="1" applyBorder="1" applyAlignment="1" applyProtection="1">
      <alignment horizontal="center" vertical="center"/>
      <protection locked="0"/>
    </xf>
    <xf numFmtId="0" fontId="68" fillId="34" borderId="11" xfId="70" applyFont="1" applyFill="1" applyBorder="1" applyAlignment="1" applyProtection="1">
      <alignment horizontal="center" vertical="center"/>
      <protection locked="0"/>
    </xf>
    <xf numFmtId="173" fontId="71" fillId="0" borderId="11" xfId="70" applyNumberFormat="1" applyFont="1" applyFill="1" applyBorder="1" applyAlignment="1" applyProtection="1">
      <alignment horizontal="center" vertical="center"/>
      <protection locked="0"/>
    </xf>
    <xf numFmtId="0" fontId="80" fillId="34" borderId="10" xfId="54" applyFont="1" applyFill="1" applyBorder="1" applyAlignment="1" applyProtection="1">
      <alignment horizontal="left" vertical="center" wrapText="1"/>
      <protection locked="0"/>
    </xf>
    <xf numFmtId="49" fontId="76" fillId="34" borderId="10" xfId="80" applyNumberFormat="1" applyFont="1" applyFill="1" applyBorder="1" applyAlignment="1" applyProtection="1">
      <alignment horizontal="center" vertical="center" wrapText="1"/>
      <protection locked="0"/>
    </xf>
    <xf numFmtId="0" fontId="76" fillId="34" borderId="10" xfId="78" applyFont="1" applyFill="1" applyBorder="1" applyAlignment="1" applyProtection="1">
      <alignment horizontal="center" vertical="center" wrapText="1"/>
      <protection locked="0"/>
    </xf>
    <xf numFmtId="49" fontId="76" fillId="34" borderId="10" xfId="78" applyNumberFormat="1" applyFont="1" applyFill="1" applyBorder="1" applyAlignment="1" applyProtection="1">
      <alignment horizontal="center" vertical="center" wrapText="1"/>
      <protection locked="0"/>
    </xf>
    <xf numFmtId="1" fontId="69" fillId="37" borderId="10" xfId="70" applyNumberFormat="1" applyFont="1" applyFill="1" applyBorder="1" applyAlignment="1" applyProtection="1">
      <alignment horizontal="center" vertical="center" textRotation="90" wrapText="1"/>
      <protection locked="0"/>
    </xf>
    <xf numFmtId="173" fontId="69" fillId="37" borderId="10" xfId="70" applyNumberFormat="1" applyFont="1" applyFill="1" applyBorder="1" applyAlignment="1" applyProtection="1">
      <alignment horizontal="center" vertical="center"/>
      <protection locked="0"/>
    </xf>
    <xf numFmtId="175" fontId="67" fillId="0" borderId="10" xfId="69" applyNumberFormat="1" applyFont="1" applyFill="1" applyBorder="1" applyAlignment="1" applyProtection="1">
      <alignment horizontal="center" vertical="center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Пояснение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 2 3 2" xfId="55"/>
    <cellStyle name="Обычный 2 2 2 3 2 2" xfId="56"/>
    <cellStyle name="Обычный 2_Выездка ноябрь 2010 г." xfId="57"/>
    <cellStyle name="Обычный 3" xfId="58"/>
    <cellStyle name="Обычный 3 3" xfId="59"/>
    <cellStyle name="Обычный 3 3 2" xfId="60"/>
    <cellStyle name="Обычный 3 3 2 3" xfId="61"/>
    <cellStyle name="Обычный 3 3 3" xfId="62"/>
    <cellStyle name="Обычный 4" xfId="63"/>
    <cellStyle name="Обычный 4 2 4" xfId="64"/>
    <cellStyle name="Обычный 5 2" xfId="65"/>
    <cellStyle name="Обычный 7" xfId="66"/>
    <cellStyle name="Обычный 9" xfId="67"/>
    <cellStyle name="Обычный_210(1)" xfId="68"/>
    <cellStyle name="Обычный_выездка образец техно" xfId="69"/>
    <cellStyle name="Обычный_Выездка технические1" xfId="70"/>
    <cellStyle name="Обычный_конкур К" xfId="71"/>
    <cellStyle name="Обычный_конкур К 2 2" xfId="72"/>
    <cellStyle name="Обычный_Лист Microsoft Excel" xfId="73"/>
    <cellStyle name="Обычный_Лист1" xfId="74"/>
    <cellStyle name="Обычный_Лист1 2 2 2 2" xfId="75"/>
    <cellStyle name="Обычный_Лист1 2 2 2 2 2" xfId="76"/>
    <cellStyle name="Обычный_Лист6" xfId="77"/>
    <cellStyle name="Обычный_мастер-лист" xfId="78"/>
    <cellStyle name="Обычный_Россия (В) юниоры" xfId="79"/>
    <cellStyle name="Обычный_Россия (В) юниоры 2 2" xfId="80"/>
    <cellStyle name="Обычный_Россия (В) юниоры_Мастер-лист конкур" xfId="81"/>
    <cellStyle name="Плохой" xfId="82"/>
    <cellStyle name="Пояснение" xfId="83"/>
    <cellStyle name="Примечание" xfId="84"/>
    <cellStyle name="Percent" xfId="85"/>
    <cellStyle name="Процентный 2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5</xdr:col>
      <xdr:colOff>152400</xdr:colOff>
      <xdr:row>6</xdr:row>
      <xdr:rowOff>95250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533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314325</xdr:colOff>
      <xdr:row>6</xdr:row>
      <xdr:rowOff>28575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2600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2</xdr:col>
      <xdr:colOff>1333500</xdr:colOff>
      <xdr:row>4</xdr:row>
      <xdr:rowOff>285750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76200</xdr:rowOff>
    </xdr:from>
    <xdr:to>
      <xdr:col>2</xdr:col>
      <xdr:colOff>1304925</xdr:colOff>
      <xdr:row>4</xdr:row>
      <xdr:rowOff>285750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704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381000</xdr:rowOff>
    </xdr:from>
    <xdr:to>
      <xdr:col>5</xdr:col>
      <xdr:colOff>238125</xdr:colOff>
      <xdr:row>6</xdr:row>
      <xdr:rowOff>85725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009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1400175</xdr:colOff>
      <xdr:row>8</xdr:row>
      <xdr:rowOff>76200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717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2</xdr:col>
      <xdr:colOff>1200150</xdr:colOff>
      <xdr:row>7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7621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2</xdr:col>
      <xdr:colOff>1581150</xdr:colOff>
      <xdr:row>6</xdr:row>
      <xdr:rowOff>495300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62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89;&#1084;&#1072;&#1075;&#1080;&#1085;\Downloads\Users\user4\Desktop\Downloads\Users\user4\Desktop\Downloads\Users\&#1060;&#1050;&#1057;&#1052;\Downloads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NataGor\Desktop\&#1057;&#1087;&#1086;&#1088;&#1090;\&#1042;&#1067;&#1045;&#1047;&#1044;&#1050;&#1040;%20&#1084;&#1072;&#1081;%202015%20&#1057;&#1054;&#1050;&#1054;&#1056;&#1054;&#105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NataGor\Desktop\&#1057;&#1087;&#1086;&#1088;&#1090;\&#1074;&#1099;&#1077;&#1079;&#1076;&#1082;&#1072;%20&#1073;&#1080;&#1090;&#1094;&#1072;%20&#1086;&#1073;&#1088;&#1072;&#1079;&#1077;&#109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&#1057;&#1054;&#1056;&#1045;&#1042;&#1053;&#1054;&#1042;&#1040;&#1053;&#1048;&#1071;\&#1057;&#1054;&#1056;&#1045;&#1042;&#1053;&#1054;&#1042;&#1040;&#1053;&#1048;&#1071;\&#1040;&#1056;&#1061;&#1048;&#1042;\&#1074;&#1099;&#1077;&#1079;&#1076;&#1082;&#1072;%20&#1073;&#1080;&#1090;&#1094;&#1072;4-6%20&#1072;&#1074;&#1075;&#1091;&#1089;&#1090;&#1072;%20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&#1074;&#1099;&#1077;&#1079;&#1076;&#1082;&#1072;%20&#1073;&#1080;&#1090;&#1094;&#1072;4-6%20&#1072;&#1074;&#1075;&#1091;&#1089;&#1090;&#1072;%20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Media-markt\Downloads\Downloads\&#1057;&#1087;&#1086;&#1088;&#1090;\&#1042;&#1067;&#1045;&#1047;&#1044;&#1050;&#1040;%20&#1056;&#1040;%20&#1084;&#1072;&#1088;&#1090;%2020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&#1060;&#1050;&#1057;&#1052;\Downloads\&#1057;&#1058;&#1059;&#1044;&#1045;&#1053;&#1058;&#1067;\&#1056;&#1091;&#1089;&#1089;&#1082;&#1080;&#1081;%20&#1040;&#1083;&#1084;&#1072;&#1079;%20&#1072;&#1074;&#1075;%202012%20&#1088;&#1072;&#107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&#1060;&#1050;&#1057;&#1052;\Downloads\&#1074;&#1099;&#1077;&#1079;&#1076;&#1082;&#1072;%20&#1070;&#1078;&#1085;&#1099;&#1081;%20&#1080;&#1102;&#1085;&#1100;%202013%20(&#1040;&#1074;&#1090;&#1086;&#1089;&#1086;&#1093;&#1088;&#1072;&#1085;&#1077;&#1085;&#1085;&#1099;&#1081;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Media-markt\Downloads\&#1056;&#1040;%20&#1044;&#1045;&#1058;&#1048;%202015\&#1057;&#1054;&#1056;&#1045;&#1042;&#1053;&#1054;&#1042;&#1040;&#1053;&#1048;&#1071;%202015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Documents%20and%20Settings\&#1042;&#1083;&#1072;&#1076;&#1077;&#1083;&#1077;&#1094;\&#1056;&#1072;&#1073;&#1086;&#1095;&#1080;&#1081;%20&#1089;&#1090;&#1086;&#1083;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&#1060;&#1050;&#1057;&#1052;\Downloads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89;&#1084;&#1072;&#1075;&#1080;&#1085;\Downloads\Users\user4\Desktop\Downloads\Users\user4\Desktop\Downloads\Users\&#1060;&#1050;&#1057;&#1052;\Downloads\Users\&#1052;&#1072;&#1088;&#1080;&#1103;\Downloads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NataGor\Desktop\&#1042;&#1067;&#1045;&#1047;&#1044;&#1050;&#1040;%20&#1084;&#1072;&#1081;%202015%20&#1057;&#1054;&#1050;&#1054;&#1056;&#1054;&#1057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&#1057;&#1054;&#1056;&#1045;&#1042;&#1053;&#1054;&#1042;&#1040;&#1053;&#1048;&#1071;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&#1060;&#1050;&#1057;&#1052;\Desktop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&#1056;&#1040;%20&#1044;&#1045;&#1058;&#1048;%202015\&#1057;&#1054;&#1056;&#1045;&#1042;&#1053;&#1054;&#1042;&#1040;&#1053;&#1048;&#1071;%202015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edia-markt\Downloads\Downloads\&#1057;&#1087;&#1086;&#1088;&#1090;\&#1042;&#1067;&#1045;&#1047;&#1044;&#1050;&#1040;%20&#1056;&#1040;%20&#1084;&#1072;&#1088;&#1090;%20201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89;&#1084;&#1072;&#1075;&#1080;&#1085;\Downloads\Users\user4\Desktop\Downloads\Users\user4\Desktop\Downloads\Users\NataGor\Desktop\&#1057;&#1087;&#1086;&#1088;&#1090;\&#1042;&#1067;&#1045;&#1047;&#1044;&#1050;&#1040;%20&#1084;&#1072;&#1081;%202015%20&#1057;&#1054;&#1050;&#1054;&#1056;&#1054;&#1057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89;&#1084;&#1072;&#1075;&#1080;&#1085;\Downloads\Users\user4\Desktop\Downloads\Users\user4\Desktop\Downloads\Users\&#1060;&#1050;&#1057;&#1052;\Downloads\&#1057;&#1058;&#1059;&#1044;&#1045;&#1053;&#1058;&#1067;\&#1056;&#1091;&#1089;&#1089;&#1082;&#1080;&#1081;%20&#1040;&#1083;&#1084;&#1072;&#1079;%20&#1072;&#1074;&#1075;%202012%20&#1088;&#1072;&#1073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edia-markt\Downloads\&#1056;&#1040;%20&#1044;&#1045;&#1058;&#1048;%202015\&#1057;&#1054;&#1056;&#1045;&#1042;&#1053;&#1054;&#1042;&#1040;&#1053;&#1048;&#1071;%202015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&#1052;&#1072;&#1088;&#1080;&#1103;\Downloads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89;&#1084;&#1072;&#1075;&#1080;&#1085;\Downloads\Users\user4\Desktop\Downloads\Users\user4\Desktop\Downloads\Users\&#1060;&#1050;&#1057;&#1052;\Downloads\Users\Media-markt\Downloads\&#1056;&#1040;%20&#1044;&#1045;&#1058;&#1048;%202015\&#1057;&#1054;&#1056;&#1045;&#1042;&#1053;&#1054;&#1042;&#1040;&#1053;&#1048;&#1071;%202015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89;&#1084;&#1072;&#1075;&#1080;&#1085;\Downloads\Users\user4\Desktop\Downloads\Users\user4\Desktop\Downloads\Users\&#1060;&#1050;&#1057;&#1052;\Downloads\Users\NataGor\Desktop\&#1042;&#1067;&#1045;&#1047;&#1044;&#1050;&#1040;%20&#1084;&#1072;&#1081;%202015%20&#1057;&#1054;&#1050;&#1054;&#1056;&#1054;&#105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89;&#1084;&#1072;&#1075;&#1080;&#1085;\Downloads\Users\user4\Desktop\Downloads\Users\user4\Desktop\Downloads\Users\&#1060;&#1050;&#1057;&#1052;\Downloads\Users\&#1060;&#1050;&#1057;&#1052;\Downloads\&#1074;&#1099;&#1077;&#1079;&#1076;&#1082;&#1072;%20&#1070;&#1078;&#1085;&#1099;&#1081;%20&#1080;&#1102;&#1085;&#1100;%202013%20(&#1040;&#1074;&#1090;&#1086;&#1089;&#1086;&#1093;&#1088;&#1072;&#1085;&#1077;&#1085;&#1085;&#1099;&#1081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72;&#1096;&#1072;\&#1055;&#1052;%20&#1074;&#1099;&#1077;&#1079;&#1076;&#1082;&#1072;%20&#1084;&#1072;&#1081;%202018\Users\&#1052;&#1072;&#1088;&#1080;&#1103;\Downloads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89;&#1084;&#1072;&#1075;&#1080;&#1085;\Downloads\Users\user4\Desktop\Downloads\Users\user4\Desktop\Downloads\Users\NataGor\Desktop\&#1042;&#1067;&#1045;&#1047;&#1044;&#1050;&#1040;%20&#1084;&#1072;&#1081;%202015%20&#1057;&#1054;&#1050;&#1054;&#1056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  <sheetName val="#ССЫЛК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старт испр"/>
      <sheetName val="МП"/>
      <sheetName val="ппюю"/>
      <sheetName val="ппюю раз"/>
      <sheetName val="ППД"/>
      <sheetName val="люб 1"/>
      <sheetName val="люб 1 ур"/>
      <sheetName val="ппюю разря"/>
      <sheetName val="ппюю разр"/>
      <sheetName val="Мол "/>
      <sheetName val="ппюо"/>
      <sheetName val="ппюю общ"/>
      <sheetName val="кпд"/>
      <sheetName val="ппюю разряды"/>
      <sheetName val="люб 2"/>
      <sheetName val="КПЮ"/>
      <sheetName val="СП 2"/>
      <sheetName val="БП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 общий"/>
      <sheetName val="МП"/>
      <sheetName val="БП"/>
      <sheetName val="КПЮши"/>
      <sheetName val="ППЮры"/>
      <sheetName val="старт 6 февраля"/>
      <sheetName val="ЛПЮши"/>
      <sheetName val="Абс_юноши"/>
      <sheetName val="Абс_юниоры"/>
      <sheetName val="ППД"/>
      <sheetName val="старт7 февраля"/>
      <sheetName val="ППЮши"/>
      <sheetName val="КПД"/>
      <sheetName val="СП1"/>
      <sheetName val="СП В"/>
      <sheetName val="молод"/>
      <sheetName val="ППДмл"/>
      <sheetName val="КЮР БП+СП"/>
      <sheetName val="БК"/>
      <sheetName val="КПЮры"/>
      <sheetName val="ЛП юры"/>
      <sheetName val="КПЮш"/>
      <sheetName val="Кюр Юр"/>
      <sheetName val="СП А"/>
      <sheetName val="Кюр Юш"/>
      <sheetName val="ЛПД"/>
      <sheetName val="ПБП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мастер-лист (2)"/>
      <sheetName val="ст5 АВГ"/>
      <sheetName val="ст 6 авг"/>
      <sheetName val="БП"/>
      <sheetName val="МП"/>
      <sheetName val="ППД"/>
      <sheetName val="СП1"/>
      <sheetName val="ППЮш"/>
      <sheetName val="СП В"/>
      <sheetName val="молод"/>
      <sheetName val="ст28  мая "/>
      <sheetName val="ст 29 мая"/>
      <sheetName val="КЮР БП+СП"/>
      <sheetName val="Абс"/>
      <sheetName val="БК"/>
      <sheetName val="КПЮры"/>
      <sheetName val="ЛП юры"/>
      <sheetName val="КПЮш"/>
      <sheetName val="ЛП юши"/>
      <sheetName val="КПД"/>
      <sheetName val="ст 30 апр"/>
      <sheetName val="Кюр Юр"/>
      <sheetName val="СП А"/>
      <sheetName val="Кюр Юш"/>
      <sheetName val="ЛПД"/>
      <sheetName val="ПБП"/>
      <sheetName val="абс БК"/>
      <sheetName val="КПЮЮш"/>
      <sheetName val="ППЮры"/>
      <sheetName val="КПДмл"/>
      <sheetName val="ППЮобщ"/>
      <sheetName val="ППДмл"/>
      <sheetName val="ППЮр"/>
      <sheetName val="Лист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5 АВГ"/>
      <sheetName val="ст 6 авг"/>
      <sheetName val="БП"/>
      <sheetName val="МП"/>
      <sheetName val="ППД"/>
      <sheetName val="СП1"/>
      <sheetName val="ППЮш"/>
      <sheetName val="СП В"/>
      <sheetName val="молод"/>
      <sheetName val="ст28  мая "/>
      <sheetName val="ст 29 мая"/>
      <sheetName val="КЮР БП+СП"/>
      <sheetName val="Абс"/>
      <sheetName val="БК"/>
      <sheetName val="КПЮры"/>
      <sheetName val="ЛП юры"/>
      <sheetName val="КПЮш"/>
      <sheetName val="ЛП юши"/>
      <sheetName val="КПД"/>
      <sheetName val="ст 30 апр"/>
      <sheetName val="Кюр Юр"/>
      <sheetName val="СП А"/>
      <sheetName val="Кюр Юш"/>
      <sheetName val="ЛПД"/>
      <sheetName val="ПБП"/>
      <sheetName val="абс БК"/>
      <sheetName val="КПЮЮш"/>
      <sheetName val="ППЮры"/>
      <sheetName val="КПДмл"/>
      <sheetName val="ППЮобщ"/>
      <sheetName val="ППДмл"/>
      <sheetName val="ППЮр"/>
      <sheetName val="Лист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старт"/>
      <sheetName val="начин"/>
      <sheetName val="ЛПД"/>
      <sheetName val="ППД"/>
      <sheetName val="ппюю"/>
      <sheetName val="МП"/>
      <sheetName val="мол 4 и ст"/>
      <sheetName val="СП"/>
      <sheetName val="БП"/>
      <sheetName val="ППД В"/>
      <sheetName val="Кюр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 лет"/>
      <sheetName val="4 лет"/>
      <sheetName val="мастер-лист"/>
      <sheetName val="старт 10 "/>
      <sheetName val="старт 11"/>
      <sheetName val="МП"/>
      <sheetName val="СП 1"/>
      <sheetName val="ППЮ"/>
      <sheetName val="КПЮ"/>
      <sheetName val="БП"/>
      <sheetName val="ППД общ люб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 9 июня"/>
      <sheetName val="мастер-лист"/>
      <sheetName val="МП"/>
      <sheetName val="ППЮ-о,л"/>
      <sheetName val="ППД"/>
      <sheetName val="мол лош"/>
      <sheetName val="молод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  <sheetName val="#ССЫЛК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старт испр"/>
      <sheetName val="МП"/>
      <sheetName val="ппюю"/>
      <sheetName val="ППД"/>
      <sheetName val="люб 1"/>
      <sheetName val="люб 1 ур"/>
      <sheetName val="ппюю разря"/>
      <sheetName val="ппюю разр"/>
      <sheetName val="Мол "/>
      <sheetName val="ппюо"/>
      <sheetName val="ппюю общ"/>
      <sheetName val="кпд"/>
      <sheetName val="ппюю разряды"/>
      <sheetName val="люб 2"/>
      <sheetName val="КПЮ"/>
      <sheetName val="СП 2"/>
      <sheetName val="БП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старт"/>
      <sheetName val="начин"/>
      <sheetName val="ЛПД"/>
      <sheetName val="ППД"/>
      <sheetName val="ппюю"/>
      <sheetName val="МП"/>
      <sheetName val="мол 4 и ст"/>
      <sheetName val="СП"/>
      <sheetName val="БП"/>
      <sheetName val="ППД В"/>
      <sheetName val="Кюр 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старт испр"/>
      <sheetName val="МП"/>
      <sheetName val="ппюю"/>
      <sheetName val="ппюю раз"/>
      <sheetName val="ППД"/>
      <sheetName val="люб 1"/>
      <sheetName val="люб 1 ур"/>
      <sheetName val="ппюю разря"/>
      <sheetName val="ппюю разр"/>
      <sheetName val="Мол "/>
      <sheetName val="ппюо"/>
      <sheetName val="ппюю общ"/>
      <sheetName val="кпд"/>
      <sheetName val="ппюю разряды"/>
      <sheetName val="люб 2"/>
      <sheetName val="КПЮ"/>
      <sheetName val="СП 2"/>
      <sheetName val="БП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6 лет"/>
      <sheetName val="4 лет"/>
      <sheetName val="мастер-лист"/>
      <sheetName val="старт 10 "/>
      <sheetName val="старт 11"/>
      <sheetName val="МП"/>
      <sheetName val="СП 1"/>
      <sheetName val="ППЮ"/>
      <sheetName val="КПЮ"/>
      <sheetName val="БП"/>
      <sheetName val="ППД общ люб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старт испр"/>
      <sheetName val="МП"/>
      <sheetName val="ппюю"/>
      <sheetName val="ППД"/>
      <sheetName val="люб 1"/>
      <sheetName val="люб 1 ур"/>
      <sheetName val="ппюю разря"/>
      <sheetName val="ппюю разр"/>
      <sheetName val="Мол "/>
      <sheetName val="ппюо"/>
      <sheetName val="ппюю общ"/>
      <sheetName val="кпд"/>
      <sheetName val="ппюю разряды"/>
      <sheetName val="люб 2"/>
      <sheetName val="КПЮ"/>
      <sheetName val="СП 2"/>
      <sheetName val="Б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 9 июня"/>
      <sheetName val="мастер-лист"/>
      <sheetName val="МП"/>
      <sheetName val="ППЮ-о,л"/>
      <sheetName val="ППД"/>
      <sheetName val="мол лош"/>
      <sheetName val="молод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  <sheetName val="#ССЫЛ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старт испр"/>
      <sheetName val="МП"/>
      <sheetName val="ппюю"/>
      <sheetName val="ППД"/>
      <sheetName val="люб 1"/>
      <sheetName val="люб 1 ур"/>
      <sheetName val="ппюю разря"/>
      <sheetName val="ппюю разр"/>
      <sheetName val="Мол "/>
      <sheetName val="ппюо"/>
      <sheetName val="ппюю общ"/>
      <sheetName val="кпд"/>
      <sheetName val="ппюю разряды"/>
      <sheetName val="люб 2"/>
      <sheetName val="КПЮ"/>
      <sheetName val="СП 2"/>
      <sheetName val="БП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28"/>
  <sheetViews>
    <sheetView view="pageBreakPreview" zoomScale="70" zoomScaleNormal="75" zoomScaleSheetLayoutView="70" zoomScalePageLayoutView="0" workbookViewId="0" topLeftCell="J17">
      <selection activeCell="X26" sqref="X26"/>
    </sheetView>
  </sheetViews>
  <sheetFormatPr defaultColWidth="10.66015625" defaultRowHeight="5.25" customHeight="1"/>
  <cols>
    <col min="1" max="1" width="8.33203125" style="24" customWidth="1"/>
    <col min="2" max="2" width="0" style="24" hidden="1" customWidth="1"/>
    <col min="3" max="3" width="25.33203125" style="24" customWidth="1"/>
    <col min="4" max="4" width="0" style="24" hidden="1" customWidth="1"/>
    <col min="5" max="5" width="8" style="24" customWidth="1"/>
    <col min="6" max="6" width="46.16015625" style="24" customWidth="1"/>
    <col min="7" max="7" width="10.66015625" style="24" hidden="1" customWidth="1"/>
    <col min="8" max="8" width="12.66015625" style="24" hidden="1" customWidth="1"/>
    <col min="9" max="9" width="10.66015625" style="24" hidden="1" customWidth="1"/>
    <col min="10" max="10" width="25.5" style="24" customWidth="1"/>
    <col min="11" max="11" width="10" style="25" customWidth="1"/>
    <col min="12" max="12" width="13.33203125" style="26" customWidth="1"/>
    <col min="13" max="13" width="5.16015625" style="24" customWidth="1"/>
    <col min="14" max="14" width="10" style="25" customWidth="1"/>
    <col min="15" max="15" width="13.5" style="26" customWidth="1"/>
    <col min="16" max="16" width="5" style="24" customWidth="1"/>
    <col min="17" max="17" width="11.16015625" style="25" customWidth="1"/>
    <col min="18" max="18" width="13.33203125" style="26" customWidth="1"/>
    <col min="19" max="19" width="5" style="24" customWidth="1"/>
    <col min="20" max="20" width="6.66015625" style="24" customWidth="1"/>
    <col min="21" max="21" width="7" style="24" customWidth="1"/>
    <col min="22" max="22" width="10" style="24" customWidth="1"/>
    <col min="23" max="23" width="13.33203125" style="26" customWidth="1"/>
    <col min="24" max="24" width="8.33203125" style="24" customWidth="1"/>
    <col min="25" max="25" width="10.66015625" style="24" customWidth="1"/>
    <col min="26" max="26" width="12.66015625" style="24" customWidth="1"/>
    <col min="27" max="27" width="15.66015625" style="24" customWidth="1"/>
    <col min="28" max="16384" width="10.66015625" style="24" customWidth="1"/>
  </cols>
  <sheetData>
    <row r="1" spans="1:37" s="30" customFormat="1" ht="16.5" customHeight="1" hidden="1">
      <c r="A1" s="27" t="s">
        <v>46</v>
      </c>
      <c r="B1" s="27"/>
      <c r="C1" s="28"/>
      <c r="D1" s="27" t="s">
        <v>47</v>
      </c>
      <c r="E1" s="29"/>
      <c r="F1" s="28"/>
      <c r="G1" s="27" t="s">
        <v>48</v>
      </c>
      <c r="J1" s="28"/>
      <c r="K1" s="31"/>
      <c r="L1" s="32" t="s">
        <v>49</v>
      </c>
      <c r="M1" s="33"/>
      <c r="N1" s="31"/>
      <c r="O1" s="32" t="s">
        <v>50</v>
      </c>
      <c r="P1" s="33"/>
      <c r="Q1" s="31"/>
      <c r="R1" s="32" t="s">
        <v>51</v>
      </c>
      <c r="S1" s="33"/>
      <c r="T1" s="33"/>
      <c r="U1" s="33"/>
      <c r="V1" s="33"/>
      <c r="W1" s="34" t="s">
        <v>52</v>
      </c>
      <c r="X1" s="35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K1" s="36"/>
    </row>
    <row r="2" spans="1:24" s="37" customFormat="1" ht="38.25" customHeight="1">
      <c r="A2" s="185" t="s">
        <v>133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4" s="37" customFormat="1" ht="41.25" customHeight="1" hidden="1">
      <c r="A3" s="186" t="s">
        <v>53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</row>
    <row r="4" spans="1:24" s="38" customFormat="1" ht="21" customHeight="1" hidden="1">
      <c r="A4" s="187" t="s">
        <v>54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</row>
    <row r="5" spans="1:26" s="37" customFormat="1" ht="25.5" customHeight="1">
      <c r="A5" s="188" t="s">
        <v>55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Z5" s="39"/>
    </row>
    <row r="6" spans="1:27" s="39" customFormat="1" ht="26.25" customHeight="1">
      <c r="A6" s="189" t="s">
        <v>56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AA6" s="37"/>
    </row>
    <row r="7" spans="1:27" s="39" customFormat="1" ht="21" customHeight="1">
      <c r="A7" s="176" t="s">
        <v>115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AA7" s="37"/>
    </row>
    <row r="8" spans="1:27" s="114" customFormat="1" ht="27.75" customHeight="1">
      <c r="A8" s="174" t="s">
        <v>145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11"/>
      <c r="Z8" s="112"/>
      <c r="AA8" s="113"/>
    </row>
    <row r="9" spans="1:27" s="37" customFormat="1" ht="20.25" customHeight="1">
      <c r="A9" s="190" t="s">
        <v>159</v>
      </c>
      <c r="B9" s="190"/>
      <c r="C9" s="190"/>
      <c r="D9" s="190"/>
      <c r="E9" s="190"/>
      <c r="F9" s="190"/>
      <c r="G9" s="42"/>
      <c r="H9" s="42"/>
      <c r="I9" s="42"/>
      <c r="J9" s="42"/>
      <c r="K9" s="43"/>
      <c r="L9" s="43"/>
      <c r="M9" s="43"/>
      <c r="N9" s="43"/>
      <c r="O9" s="43"/>
      <c r="P9" s="43"/>
      <c r="Q9" s="43"/>
      <c r="R9" s="43"/>
      <c r="S9" s="191" t="s">
        <v>160</v>
      </c>
      <c r="T9" s="191"/>
      <c r="U9" s="191"/>
      <c r="V9" s="191"/>
      <c r="W9" s="191"/>
      <c r="X9" s="191"/>
      <c r="Y9" s="44"/>
      <c r="Z9" s="39"/>
      <c r="AA9" s="45"/>
    </row>
    <row r="10" spans="1:27" s="48" customFormat="1" ht="18.75" customHeight="1">
      <c r="A10" s="183" t="s">
        <v>58</v>
      </c>
      <c r="B10" s="183" t="s">
        <v>33</v>
      </c>
      <c r="C10" s="179" t="s">
        <v>121</v>
      </c>
      <c r="D10" s="184" t="s">
        <v>60</v>
      </c>
      <c r="E10" s="184" t="s">
        <v>0</v>
      </c>
      <c r="F10" s="179" t="s">
        <v>122</v>
      </c>
      <c r="G10" s="179" t="s">
        <v>1</v>
      </c>
      <c r="H10" s="179" t="s">
        <v>2</v>
      </c>
      <c r="I10" s="178" t="s">
        <v>4</v>
      </c>
      <c r="J10" s="179" t="s">
        <v>3</v>
      </c>
      <c r="K10" s="182" t="s">
        <v>62</v>
      </c>
      <c r="L10" s="182"/>
      <c r="M10" s="182"/>
      <c r="N10" s="181" t="s">
        <v>63</v>
      </c>
      <c r="O10" s="181"/>
      <c r="P10" s="181"/>
      <c r="Q10" s="182" t="s">
        <v>64</v>
      </c>
      <c r="R10" s="182"/>
      <c r="S10" s="182"/>
      <c r="T10" s="177" t="s">
        <v>65</v>
      </c>
      <c r="U10" s="177" t="s">
        <v>66</v>
      </c>
      <c r="V10" s="177" t="s">
        <v>113</v>
      </c>
      <c r="W10" s="180" t="s">
        <v>68</v>
      </c>
      <c r="X10" s="177" t="s">
        <v>69</v>
      </c>
      <c r="Z10" s="39"/>
      <c r="AA10" s="45"/>
    </row>
    <row r="11" spans="1:24" s="48" customFormat="1" ht="48" customHeight="1">
      <c r="A11" s="183"/>
      <c r="B11" s="183"/>
      <c r="C11" s="179"/>
      <c r="D11" s="184"/>
      <c r="E11" s="184"/>
      <c r="F11" s="179"/>
      <c r="G11" s="179"/>
      <c r="H11" s="179"/>
      <c r="I11" s="178"/>
      <c r="J11" s="179"/>
      <c r="K11" s="128" t="s">
        <v>70</v>
      </c>
      <c r="L11" s="129" t="s">
        <v>71</v>
      </c>
      <c r="M11" s="130" t="s">
        <v>72</v>
      </c>
      <c r="N11" s="128" t="s">
        <v>70</v>
      </c>
      <c r="O11" s="129" t="s">
        <v>71</v>
      </c>
      <c r="P11" s="130" t="s">
        <v>72</v>
      </c>
      <c r="Q11" s="128" t="s">
        <v>70</v>
      </c>
      <c r="R11" s="129" t="s">
        <v>71</v>
      </c>
      <c r="S11" s="130" t="s">
        <v>72</v>
      </c>
      <c r="T11" s="177"/>
      <c r="U11" s="177"/>
      <c r="V11" s="177"/>
      <c r="W11" s="180"/>
      <c r="X11" s="177"/>
    </row>
    <row r="12" spans="1:29" s="59" customFormat="1" ht="41.25" customHeight="1">
      <c r="A12" s="50">
        <f aca="true" t="shared" si="0" ref="A12:A18">RANK(W12,W$12:W$18)</f>
        <v>1</v>
      </c>
      <c r="B12" s="51"/>
      <c r="C12" s="87" t="s">
        <v>155</v>
      </c>
      <c r="D12" s="88"/>
      <c r="E12" s="159" t="s">
        <v>20</v>
      </c>
      <c r="F12" s="99" t="s">
        <v>156</v>
      </c>
      <c r="G12" s="115" t="s">
        <v>117</v>
      </c>
      <c r="H12" s="122" t="s">
        <v>17</v>
      </c>
      <c r="I12" s="122" t="s">
        <v>108</v>
      </c>
      <c r="J12" s="157" t="s">
        <v>154</v>
      </c>
      <c r="K12" s="52">
        <v>235.5</v>
      </c>
      <c r="L12" s="53">
        <f aca="true" t="shared" si="1" ref="L12:L18">K12/3.4</f>
        <v>69.26470588235294</v>
      </c>
      <c r="M12" s="54">
        <f aca="true" t="shared" si="2" ref="M12:M18">RANK(L12,L$12:L$18)</f>
        <v>1</v>
      </c>
      <c r="N12" s="52">
        <v>227.5</v>
      </c>
      <c r="O12" s="53">
        <f aca="true" t="shared" si="3" ref="O12:O18">N12/3.4</f>
        <v>66.91176470588235</v>
      </c>
      <c r="P12" s="54">
        <f aca="true" t="shared" si="4" ref="P12:P18">RANK(O12,O$12:O$18)</f>
        <v>1</v>
      </c>
      <c r="Q12" s="52">
        <v>238.5</v>
      </c>
      <c r="R12" s="53">
        <f aca="true" t="shared" si="5" ref="R12:R18">Q12/3.4</f>
        <v>70.14705882352942</v>
      </c>
      <c r="S12" s="54">
        <f aca="true" t="shared" si="6" ref="S12:S18">RANK(R12,R$12:R$18)</f>
        <v>1</v>
      </c>
      <c r="T12" s="55"/>
      <c r="U12" s="55"/>
      <c r="V12" s="56">
        <f aca="true" t="shared" si="7" ref="V12:V18">K12+N12+Q12</f>
        <v>701.5</v>
      </c>
      <c r="W12" s="53">
        <f aca="true" t="shared" si="8" ref="W12:W18">AVERAGE(L12,O12,R12)</f>
        <v>68.77450980392157</v>
      </c>
      <c r="X12" s="57" t="s">
        <v>204</v>
      </c>
      <c r="Y12" s="58"/>
      <c r="AC12" s="60"/>
    </row>
    <row r="13" spans="1:29" s="59" customFormat="1" ht="41.25" customHeight="1">
      <c r="A13" s="50">
        <f t="shared" si="0"/>
        <v>2</v>
      </c>
      <c r="B13" s="51" t="s">
        <v>73</v>
      </c>
      <c r="C13" s="89" t="s">
        <v>142</v>
      </c>
      <c r="D13" s="98"/>
      <c r="E13" s="88" t="s">
        <v>136</v>
      </c>
      <c r="F13" s="92" t="s">
        <v>164</v>
      </c>
      <c r="G13" s="100" t="s">
        <v>16</v>
      </c>
      <c r="H13" s="122" t="s">
        <v>123</v>
      </c>
      <c r="I13" s="122" t="s">
        <v>112</v>
      </c>
      <c r="J13" s="157" t="s">
        <v>144</v>
      </c>
      <c r="K13" s="52">
        <v>232</v>
      </c>
      <c r="L13" s="53">
        <f t="shared" si="1"/>
        <v>68.23529411764706</v>
      </c>
      <c r="M13" s="54">
        <f t="shared" si="2"/>
        <v>2</v>
      </c>
      <c r="N13" s="52">
        <v>219</v>
      </c>
      <c r="O13" s="53">
        <f t="shared" si="3"/>
        <v>64.41176470588235</v>
      </c>
      <c r="P13" s="54">
        <f t="shared" si="4"/>
        <v>2</v>
      </c>
      <c r="Q13" s="52">
        <v>233</v>
      </c>
      <c r="R13" s="53">
        <f t="shared" si="5"/>
        <v>68.52941176470588</v>
      </c>
      <c r="S13" s="54">
        <f t="shared" si="6"/>
        <v>2</v>
      </c>
      <c r="T13" s="55"/>
      <c r="U13" s="55"/>
      <c r="V13" s="56">
        <f t="shared" si="7"/>
        <v>684</v>
      </c>
      <c r="W13" s="53">
        <f t="shared" si="8"/>
        <v>67.05882352941175</v>
      </c>
      <c r="X13" s="57" t="s">
        <v>204</v>
      </c>
      <c r="Y13" s="58"/>
      <c r="AC13" s="60"/>
    </row>
    <row r="14" spans="1:29" s="59" customFormat="1" ht="41.25" customHeight="1">
      <c r="A14" s="50">
        <f t="shared" si="0"/>
        <v>3</v>
      </c>
      <c r="B14" s="4"/>
      <c r="C14" s="91" t="s">
        <v>152</v>
      </c>
      <c r="D14" s="98"/>
      <c r="E14" s="158" t="s">
        <v>20</v>
      </c>
      <c r="F14" s="90" t="s">
        <v>153</v>
      </c>
      <c r="G14" s="115"/>
      <c r="H14" s="122"/>
      <c r="I14" s="122"/>
      <c r="J14" s="157" t="s">
        <v>144</v>
      </c>
      <c r="K14" s="52">
        <v>231</v>
      </c>
      <c r="L14" s="53">
        <f t="shared" si="1"/>
        <v>67.94117647058823</v>
      </c>
      <c r="M14" s="54">
        <f t="shared" si="2"/>
        <v>3</v>
      </c>
      <c r="N14" s="52">
        <v>211.5</v>
      </c>
      <c r="O14" s="53">
        <f t="shared" si="3"/>
        <v>62.20588235294118</v>
      </c>
      <c r="P14" s="54">
        <f t="shared" si="4"/>
        <v>6</v>
      </c>
      <c r="Q14" s="52">
        <v>227.5</v>
      </c>
      <c r="R14" s="53">
        <f t="shared" si="5"/>
        <v>66.91176470588235</v>
      </c>
      <c r="S14" s="54">
        <f t="shared" si="6"/>
        <v>4</v>
      </c>
      <c r="T14" s="55"/>
      <c r="U14" s="55"/>
      <c r="V14" s="56">
        <f t="shared" si="7"/>
        <v>670</v>
      </c>
      <c r="W14" s="53">
        <f t="shared" si="8"/>
        <v>65.68627450980392</v>
      </c>
      <c r="X14" s="57" t="s">
        <v>204</v>
      </c>
      <c r="Y14" s="58"/>
      <c r="AC14" s="60"/>
    </row>
    <row r="15" spans="1:29" s="59" customFormat="1" ht="41.25" customHeight="1">
      <c r="A15" s="50">
        <f t="shared" si="0"/>
        <v>4</v>
      </c>
      <c r="B15" s="4"/>
      <c r="C15" s="89" t="s">
        <v>142</v>
      </c>
      <c r="D15" s="98"/>
      <c r="E15" s="88" t="s">
        <v>136</v>
      </c>
      <c r="F15" s="92" t="s">
        <v>143</v>
      </c>
      <c r="G15" s="115" t="s">
        <v>119</v>
      </c>
      <c r="H15" s="122" t="s">
        <v>107</v>
      </c>
      <c r="I15" s="122" t="s">
        <v>107</v>
      </c>
      <c r="J15" s="157" t="s">
        <v>144</v>
      </c>
      <c r="K15" s="52">
        <v>218.5</v>
      </c>
      <c r="L15" s="53">
        <f t="shared" si="1"/>
        <v>64.26470588235294</v>
      </c>
      <c r="M15" s="54">
        <f t="shared" si="2"/>
        <v>5</v>
      </c>
      <c r="N15" s="52">
        <v>215.5</v>
      </c>
      <c r="O15" s="53">
        <f t="shared" si="3"/>
        <v>63.38235294117647</v>
      </c>
      <c r="P15" s="54">
        <f t="shared" si="4"/>
        <v>4</v>
      </c>
      <c r="Q15" s="52">
        <v>231.5</v>
      </c>
      <c r="R15" s="53">
        <f t="shared" si="5"/>
        <v>68.08823529411765</v>
      </c>
      <c r="S15" s="54">
        <f t="shared" si="6"/>
        <v>3</v>
      </c>
      <c r="T15" s="55"/>
      <c r="U15" s="55"/>
      <c r="V15" s="56">
        <f t="shared" si="7"/>
        <v>665.5</v>
      </c>
      <c r="W15" s="53">
        <f t="shared" si="8"/>
        <v>65.24509803921569</v>
      </c>
      <c r="X15" s="57" t="s">
        <v>204</v>
      </c>
      <c r="Y15" s="58"/>
      <c r="AC15" s="60"/>
    </row>
    <row r="16" spans="1:29" s="59" customFormat="1" ht="41.25" customHeight="1">
      <c r="A16" s="50">
        <f t="shared" si="0"/>
        <v>5</v>
      </c>
      <c r="B16" s="4"/>
      <c r="C16" s="91" t="s">
        <v>150</v>
      </c>
      <c r="D16" s="98"/>
      <c r="E16" s="158" t="s">
        <v>148</v>
      </c>
      <c r="F16" s="90" t="s">
        <v>151</v>
      </c>
      <c r="G16" s="115" t="s">
        <v>11</v>
      </c>
      <c r="H16" s="146" t="s">
        <v>12</v>
      </c>
      <c r="I16" s="146" t="s">
        <v>118</v>
      </c>
      <c r="J16" s="157" t="s">
        <v>149</v>
      </c>
      <c r="K16" s="52">
        <v>223</v>
      </c>
      <c r="L16" s="53">
        <f t="shared" si="1"/>
        <v>65.58823529411765</v>
      </c>
      <c r="M16" s="54">
        <f t="shared" si="2"/>
        <v>4</v>
      </c>
      <c r="N16" s="52">
        <v>215</v>
      </c>
      <c r="O16" s="53">
        <f t="shared" si="3"/>
        <v>63.23529411764706</v>
      </c>
      <c r="P16" s="54">
        <f t="shared" si="4"/>
        <v>5</v>
      </c>
      <c r="Q16" s="52">
        <v>221</v>
      </c>
      <c r="R16" s="53">
        <f t="shared" si="5"/>
        <v>65</v>
      </c>
      <c r="S16" s="54">
        <f t="shared" si="6"/>
        <v>6</v>
      </c>
      <c r="T16" s="55"/>
      <c r="U16" s="55"/>
      <c r="V16" s="56">
        <f t="shared" si="7"/>
        <v>659</v>
      </c>
      <c r="W16" s="53">
        <f t="shared" si="8"/>
        <v>64.6078431372549</v>
      </c>
      <c r="X16" s="57" t="s">
        <v>170</v>
      </c>
      <c r="Y16" s="58"/>
      <c r="AC16" s="60"/>
    </row>
    <row r="17" spans="1:29" s="59" customFormat="1" ht="41.25" customHeight="1">
      <c r="A17" s="50">
        <f t="shared" si="0"/>
        <v>6</v>
      </c>
      <c r="B17" s="4"/>
      <c r="C17" s="91" t="s">
        <v>141</v>
      </c>
      <c r="D17" s="98" t="s">
        <v>9</v>
      </c>
      <c r="E17" s="158" t="s">
        <v>136</v>
      </c>
      <c r="F17" s="93" t="s">
        <v>139</v>
      </c>
      <c r="G17" s="119" t="s">
        <v>105</v>
      </c>
      <c r="H17" s="122" t="s">
        <v>13</v>
      </c>
      <c r="I17" s="122" t="s">
        <v>107</v>
      </c>
      <c r="J17" s="157" t="s">
        <v>140</v>
      </c>
      <c r="K17" s="52">
        <v>211.5</v>
      </c>
      <c r="L17" s="53">
        <f t="shared" si="1"/>
        <v>62.20588235294118</v>
      </c>
      <c r="M17" s="54">
        <f t="shared" si="2"/>
        <v>7</v>
      </c>
      <c r="N17" s="52">
        <v>218.5</v>
      </c>
      <c r="O17" s="53">
        <f t="shared" si="3"/>
        <v>64.26470588235294</v>
      </c>
      <c r="P17" s="54">
        <f t="shared" si="4"/>
        <v>3</v>
      </c>
      <c r="Q17" s="52">
        <v>226</v>
      </c>
      <c r="R17" s="53">
        <f t="shared" si="5"/>
        <v>66.47058823529412</v>
      </c>
      <c r="S17" s="54">
        <f t="shared" si="6"/>
        <v>5</v>
      </c>
      <c r="T17" s="55"/>
      <c r="U17" s="55"/>
      <c r="V17" s="56">
        <f t="shared" si="7"/>
        <v>656</v>
      </c>
      <c r="W17" s="53">
        <f t="shared" si="8"/>
        <v>64.31372549019608</v>
      </c>
      <c r="X17" s="57" t="s">
        <v>136</v>
      </c>
      <c r="Y17" s="58"/>
      <c r="AC17" s="60"/>
    </row>
    <row r="18" spans="1:29" s="59" customFormat="1" ht="41.25" customHeight="1">
      <c r="A18" s="50">
        <f t="shared" si="0"/>
        <v>7</v>
      </c>
      <c r="B18" s="4"/>
      <c r="C18" s="89" t="s">
        <v>147</v>
      </c>
      <c r="D18" s="117"/>
      <c r="E18" s="116" t="s">
        <v>136</v>
      </c>
      <c r="F18" s="92" t="s">
        <v>146</v>
      </c>
      <c r="G18" s="115" t="s">
        <v>125</v>
      </c>
      <c r="H18" s="122" t="s">
        <v>126</v>
      </c>
      <c r="I18" s="122" t="s">
        <v>127</v>
      </c>
      <c r="J18" s="157" t="s">
        <v>144</v>
      </c>
      <c r="K18" s="52">
        <v>213</v>
      </c>
      <c r="L18" s="53">
        <f t="shared" si="1"/>
        <v>62.64705882352941</v>
      </c>
      <c r="M18" s="54">
        <f t="shared" si="2"/>
        <v>6</v>
      </c>
      <c r="N18" s="52">
        <v>203.5</v>
      </c>
      <c r="O18" s="53">
        <f t="shared" si="3"/>
        <v>59.85294117647059</v>
      </c>
      <c r="P18" s="54">
        <f t="shared" si="4"/>
        <v>7</v>
      </c>
      <c r="Q18" s="52">
        <v>218.5</v>
      </c>
      <c r="R18" s="53">
        <f t="shared" si="5"/>
        <v>64.26470588235294</v>
      </c>
      <c r="S18" s="54">
        <f t="shared" si="6"/>
        <v>7</v>
      </c>
      <c r="T18" s="55"/>
      <c r="U18" s="55"/>
      <c r="V18" s="56">
        <f t="shared" si="7"/>
        <v>635</v>
      </c>
      <c r="W18" s="53">
        <f t="shared" si="8"/>
        <v>62.25490196078431</v>
      </c>
      <c r="X18" s="57" t="s">
        <v>138</v>
      </c>
      <c r="Y18" s="58"/>
      <c r="AC18" s="60"/>
    </row>
    <row r="19" spans="1:24" s="145" customFormat="1" ht="15.75">
      <c r="A19" s="136"/>
      <c r="B19" s="137"/>
      <c r="C19" s="138"/>
      <c r="D19" s="138"/>
      <c r="E19" s="138"/>
      <c r="F19" s="138"/>
      <c r="G19" s="138"/>
      <c r="H19" s="138"/>
      <c r="I19" s="138"/>
      <c r="J19" s="139"/>
      <c r="K19" s="138"/>
      <c r="L19" s="140"/>
      <c r="M19" s="141"/>
      <c r="N19" s="142"/>
      <c r="O19" s="140"/>
      <c r="P19" s="141"/>
      <c r="Q19" s="142"/>
      <c r="R19" s="140"/>
      <c r="S19" s="141"/>
      <c r="T19" s="141"/>
      <c r="U19" s="141"/>
      <c r="V19" s="143"/>
      <c r="W19" s="140"/>
      <c r="X19" s="144"/>
    </row>
    <row r="20" spans="1:24" ht="26.25" customHeight="1">
      <c r="A20" s="189" t="s">
        <v>157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</row>
    <row r="21" spans="1:24" ht="26.25" customHeight="1">
      <c r="A21" s="176" t="s">
        <v>115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</row>
    <row r="22" spans="1:24" ht="21.75" customHeight="1">
      <c r="A22" s="67"/>
      <c r="B22" s="4"/>
      <c r="C22" s="103"/>
      <c r="D22" s="103"/>
      <c r="E22" s="103"/>
      <c r="F22" s="103"/>
      <c r="G22" s="103"/>
      <c r="H22" s="103"/>
      <c r="I22" s="103"/>
      <c r="J22" s="105"/>
      <c r="K22" s="103"/>
      <c r="L22" s="70"/>
      <c r="M22" s="71"/>
      <c r="N22" s="72"/>
      <c r="O22" s="70"/>
      <c r="P22" s="71"/>
      <c r="Q22" s="72"/>
      <c r="R22" s="70"/>
      <c r="S22" s="71"/>
      <c r="T22" s="71"/>
      <c r="U22" s="71"/>
      <c r="V22" s="73"/>
      <c r="W22" s="70"/>
      <c r="X22" s="74"/>
    </row>
    <row r="23" spans="1:27" s="48" customFormat="1" ht="18.75" customHeight="1">
      <c r="A23" s="192" t="s">
        <v>58</v>
      </c>
      <c r="B23" s="192" t="s">
        <v>33</v>
      </c>
      <c r="C23" s="193" t="s">
        <v>121</v>
      </c>
      <c r="D23" s="194" t="s">
        <v>60</v>
      </c>
      <c r="E23" s="194" t="s">
        <v>0</v>
      </c>
      <c r="F23" s="193" t="s">
        <v>122</v>
      </c>
      <c r="G23" s="193" t="s">
        <v>1</v>
      </c>
      <c r="H23" s="193" t="s">
        <v>2</v>
      </c>
      <c r="I23" s="197" t="s">
        <v>4</v>
      </c>
      <c r="J23" s="193" t="s">
        <v>3</v>
      </c>
      <c r="K23" s="198" t="s">
        <v>62</v>
      </c>
      <c r="L23" s="198"/>
      <c r="M23" s="198"/>
      <c r="N23" s="199" t="s">
        <v>63</v>
      </c>
      <c r="O23" s="199"/>
      <c r="P23" s="199"/>
      <c r="Q23" s="198" t="s">
        <v>64</v>
      </c>
      <c r="R23" s="198"/>
      <c r="S23" s="198"/>
      <c r="T23" s="195" t="s">
        <v>65</v>
      </c>
      <c r="U23" s="195" t="s">
        <v>66</v>
      </c>
      <c r="V23" s="195" t="s">
        <v>113</v>
      </c>
      <c r="W23" s="196" t="s">
        <v>68</v>
      </c>
      <c r="X23" s="195" t="s">
        <v>69</v>
      </c>
      <c r="Z23" s="39"/>
      <c r="AA23" s="45"/>
    </row>
    <row r="24" spans="1:24" s="48" customFormat="1" ht="48" customHeight="1">
      <c r="A24" s="192"/>
      <c r="B24" s="192"/>
      <c r="C24" s="193"/>
      <c r="D24" s="194"/>
      <c r="E24" s="194"/>
      <c r="F24" s="193"/>
      <c r="G24" s="193"/>
      <c r="H24" s="193"/>
      <c r="I24" s="197"/>
      <c r="J24" s="193"/>
      <c r="K24" s="167" t="s">
        <v>70</v>
      </c>
      <c r="L24" s="168" t="s">
        <v>71</v>
      </c>
      <c r="M24" s="150" t="s">
        <v>72</v>
      </c>
      <c r="N24" s="167" t="s">
        <v>70</v>
      </c>
      <c r="O24" s="168" t="s">
        <v>71</v>
      </c>
      <c r="P24" s="150" t="s">
        <v>72</v>
      </c>
      <c r="Q24" s="167" t="s">
        <v>70</v>
      </c>
      <c r="R24" s="168" t="s">
        <v>71</v>
      </c>
      <c r="S24" s="150" t="s">
        <v>72</v>
      </c>
      <c r="T24" s="195"/>
      <c r="U24" s="195"/>
      <c r="V24" s="195"/>
      <c r="W24" s="196"/>
      <c r="X24" s="195"/>
    </row>
    <row r="25" spans="1:29" s="59" customFormat="1" ht="41.25" customHeight="1">
      <c r="A25" s="50">
        <v>1</v>
      </c>
      <c r="B25" s="160"/>
      <c r="C25" s="121" t="s">
        <v>162</v>
      </c>
      <c r="D25" s="161" t="s">
        <v>9</v>
      </c>
      <c r="E25" s="162" t="s">
        <v>25</v>
      </c>
      <c r="F25" s="163" t="s">
        <v>163</v>
      </c>
      <c r="G25" s="164" t="s">
        <v>105</v>
      </c>
      <c r="H25" s="96" t="s">
        <v>13</v>
      </c>
      <c r="I25" s="96" t="s">
        <v>107</v>
      </c>
      <c r="J25" s="165" t="s">
        <v>158</v>
      </c>
      <c r="K25" s="52">
        <v>310.5</v>
      </c>
      <c r="L25" s="53">
        <f>K25/4.6</f>
        <v>67.5</v>
      </c>
      <c r="M25" s="55">
        <v>1</v>
      </c>
      <c r="N25" s="52">
        <v>296</v>
      </c>
      <c r="O25" s="53">
        <f>N25/4.6</f>
        <v>64.34782608695653</v>
      </c>
      <c r="P25" s="55">
        <v>1</v>
      </c>
      <c r="Q25" s="52">
        <v>307.5</v>
      </c>
      <c r="R25" s="53">
        <f>Q25/4.6</f>
        <v>66.84782608695653</v>
      </c>
      <c r="S25" s="55">
        <v>1</v>
      </c>
      <c r="T25" s="55"/>
      <c r="U25" s="55"/>
      <c r="V25" s="56">
        <f>K25+N25+Q25</f>
        <v>914</v>
      </c>
      <c r="W25" s="53">
        <f>AVERAGE(L25,O25,R25)</f>
        <v>66.23188405797102</v>
      </c>
      <c r="X25" s="166" t="s">
        <v>205</v>
      </c>
      <c r="Y25" s="58"/>
      <c r="AC25" s="60"/>
    </row>
    <row r="26" spans="1:24" s="145" customFormat="1" ht="64.5" customHeight="1">
      <c r="A26" s="136"/>
      <c r="B26" s="137"/>
      <c r="C26" s="138" t="s">
        <v>74</v>
      </c>
      <c r="D26" s="138"/>
      <c r="E26" s="138"/>
      <c r="F26" s="138"/>
      <c r="G26" s="138"/>
      <c r="H26" s="138" t="s">
        <v>75</v>
      </c>
      <c r="I26" s="138"/>
      <c r="J26" s="139" t="s">
        <v>161</v>
      </c>
      <c r="K26" s="138"/>
      <c r="L26" s="140"/>
      <c r="M26" s="141"/>
      <c r="N26" s="142"/>
      <c r="O26" s="140"/>
      <c r="P26" s="141"/>
      <c r="Q26" s="142"/>
      <c r="R26" s="140"/>
      <c r="S26" s="141"/>
      <c r="T26" s="141"/>
      <c r="U26" s="141"/>
      <c r="V26" s="143"/>
      <c r="W26" s="140"/>
      <c r="X26" s="144"/>
    </row>
    <row r="27" spans="1:24" ht="26.25" customHeight="1">
      <c r="A27" s="67"/>
      <c r="B27" s="4"/>
      <c r="C27" s="103"/>
      <c r="D27" s="103"/>
      <c r="E27" s="103"/>
      <c r="F27" s="103"/>
      <c r="G27" s="103"/>
      <c r="H27" s="103"/>
      <c r="I27" s="103"/>
      <c r="J27" s="104"/>
      <c r="K27" s="103"/>
      <c r="L27" s="70"/>
      <c r="M27" s="71"/>
      <c r="N27" s="72"/>
      <c r="O27" s="70"/>
      <c r="P27" s="71"/>
      <c r="Q27" s="72"/>
      <c r="R27" s="70"/>
      <c r="S27" s="71"/>
      <c r="T27" s="71"/>
      <c r="U27" s="71"/>
      <c r="V27" s="73"/>
      <c r="W27" s="70"/>
      <c r="X27" s="74"/>
    </row>
    <row r="28" spans="1:24" ht="46.5" customHeight="1">
      <c r="A28" s="67"/>
      <c r="B28" s="4"/>
      <c r="C28" s="103" t="s">
        <v>77</v>
      </c>
      <c r="D28" s="103"/>
      <c r="E28" s="103"/>
      <c r="F28" s="103"/>
      <c r="G28" s="103"/>
      <c r="H28" s="103" t="s">
        <v>78</v>
      </c>
      <c r="I28" s="103"/>
      <c r="J28" s="105" t="s">
        <v>132</v>
      </c>
      <c r="K28" s="103"/>
      <c r="L28" s="70"/>
      <c r="M28" s="71"/>
      <c r="N28" s="72"/>
      <c r="O28" s="70"/>
      <c r="P28" s="71"/>
      <c r="Q28" s="72"/>
      <c r="R28" s="70"/>
      <c r="S28" s="71"/>
      <c r="T28" s="71"/>
      <c r="U28" s="71"/>
      <c r="V28" s="73"/>
      <c r="W28" s="70"/>
      <c r="X28" s="74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 selectLockedCells="1" selectUnlockedCells="1"/>
  <mergeCells count="47">
    <mergeCell ref="U23:U24"/>
    <mergeCell ref="V23:V24"/>
    <mergeCell ref="W23:W24"/>
    <mergeCell ref="X23:X24"/>
    <mergeCell ref="I23:I24"/>
    <mergeCell ref="J23:J24"/>
    <mergeCell ref="K23:M23"/>
    <mergeCell ref="N23:P23"/>
    <mergeCell ref="Q23:S23"/>
    <mergeCell ref="T23:T24"/>
    <mergeCell ref="A20:X20"/>
    <mergeCell ref="A21:X21"/>
    <mergeCell ref="A23:A24"/>
    <mergeCell ref="B23:B24"/>
    <mergeCell ref="C23:C24"/>
    <mergeCell ref="D23:D24"/>
    <mergeCell ref="E23:E24"/>
    <mergeCell ref="F23:F24"/>
    <mergeCell ref="G23:G24"/>
    <mergeCell ref="H23:H24"/>
    <mergeCell ref="K10:M10"/>
    <mergeCell ref="H10:H11"/>
    <mergeCell ref="A2:X2"/>
    <mergeCell ref="A3:X3"/>
    <mergeCell ref="A4:X4"/>
    <mergeCell ref="A5:X5"/>
    <mergeCell ref="A6:X6"/>
    <mergeCell ref="U10:U11"/>
    <mergeCell ref="A9:F9"/>
    <mergeCell ref="S9:X9"/>
    <mergeCell ref="J10:J11"/>
    <mergeCell ref="A10:A11"/>
    <mergeCell ref="B10:B11"/>
    <mergeCell ref="C10:C11"/>
    <mergeCell ref="D10:D11"/>
    <mergeCell ref="E10:E11"/>
    <mergeCell ref="F10:F11"/>
    <mergeCell ref="A8:X8"/>
    <mergeCell ref="A7:X7"/>
    <mergeCell ref="T10:T11"/>
    <mergeCell ref="I10:I11"/>
    <mergeCell ref="G10:G11"/>
    <mergeCell ref="V10:V11"/>
    <mergeCell ref="W10:W11"/>
    <mergeCell ref="X10:X11"/>
    <mergeCell ref="N10:P10"/>
    <mergeCell ref="Q10:S10"/>
  </mergeCells>
  <printOptions/>
  <pageMargins left="0" right="0" top="0" bottom="0" header="0.5118110236220472" footer="0.5118110236220472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29"/>
  <sheetViews>
    <sheetView view="pageBreakPreview" zoomScale="70" zoomScaleSheetLayoutView="70" zoomScalePageLayoutView="0" workbookViewId="0" topLeftCell="J17">
      <selection activeCell="X25" sqref="X25:X26"/>
    </sheetView>
  </sheetViews>
  <sheetFormatPr defaultColWidth="10.66015625" defaultRowHeight="5.25" customHeight="1"/>
  <cols>
    <col min="1" max="1" width="8.33203125" style="24" customWidth="1"/>
    <col min="2" max="2" width="0" style="24" hidden="1" customWidth="1"/>
    <col min="3" max="3" width="25.33203125" style="24" customWidth="1"/>
    <col min="4" max="4" width="0" style="24" hidden="1" customWidth="1"/>
    <col min="5" max="5" width="8" style="24" customWidth="1"/>
    <col min="6" max="6" width="49.5" style="24" customWidth="1"/>
    <col min="7" max="7" width="10.66015625" style="24" hidden="1" customWidth="1"/>
    <col min="8" max="8" width="12.66015625" style="24" hidden="1" customWidth="1"/>
    <col min="9" max="9" width="10.66015625" style="24" hidden="1" customWidth="1"/>
    <col min="10" max="10" width="28.33203125" style="24" customWidth="1"/>
    <col min="11" max="11" width="10" style="25" customWidth="1"/>
    <col min="12" max="12" width="15.66015625" style="26" customWidth="1"/>
    <col min="13" max="13" width="5.16015625" style="24" customWidth="1"/>
    <col min="14" max="14" width="10" style="25" customWidth="1"/>
    <col min="15" max="15" width="13.5" style="26" customWidth="1"/>
    <col min="16" max="16" width="5" style="24" customWidth="1"/>
    <col min="17" max="17" width="11.16015625" style="25" customWidth="1"/>
    <col min="18" max="18" width="13.33203125" style="26" customWidth="1"/>
    <col min="19" max="20" width="5" style="24" customWidth="1"/>
    <col min="21" max="21" width="7.83203125" style="24" customWidth="1"/>
    <col min="22" max="22" width="10" style="24" customWidth="1"/>
    <col min="23" max="23" width="13.33203125" style="26" customWidth="1"/>
    <col min="24" max="24" width="8.33203125" style="24" customWidth="1"/>
    <col min="25" max="16384" width="10.66015625" style="24" customWidth="1"/>
  </cols>
  <sheetData>
    <row r="1" spans="1:24" s="30" customFormat="1" ht="16.5" customHeight="1" hidden="1">
      <c r="A1" s="27" t="s">
        <v>46</v>
      </c>
      <c r="B1" s="27"/>
      <c r="C1" s="28"/>
      <c r="D1" s="27" t="s">
        <v>47</v>
      </c>
      <c r="E1" s="29"/>
      <c r="F1" s="28"/>
      <c r="G1" s="27" t="s">
        <v>48</v>
      </c>
      <c r="J1" s="28"/>
      <c r="K1" s="31"/>
      <c r="L1" s="32" t="s">
        <v>49</v>
      </c>
      <c r="M1" s="33"/>
      <c r="N1" s="31"/>
      <c r="O1" s="32" t="s">
        <v>50</v>
      </c>
      <c r="P1" s="33"/>
      <c r="Q1" s="31"/>
      <c r="R1" s="32" t="s">
        <v>51</v>
      </c>
      <c r="S1" s="33"/>
      <c r="T1" s="33"/>
      <c r="U1" s="33"/>
      <c r="V1" s="33"/>
      <c r="W1" s="34" t="s">
        <v>52</v>
      </c>
      <c r="X1" s="35"/>
    </row>
    <row r="2" spans="1:24" s="37" customFormat="1" ht="38.25" customHeight="1">
      <c r="A2" s="185" t="s">
        <v>131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4" s="37" customFormat="1" ht="41.25" customHeight="1" hidden="1">
      <c r="A3" s="186" t="s">
        <v>53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</row>
    <row r="4" spans="1:24" s="38" customFormat="1" ht="21" customHeight="1" hidden="1">
      <c r="A4" s="187" t="s">
        <v>54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</row>
    <row r="5" spans="1:24" s="37" customFormat="1" ht="25.5" customHeight="1">
      <c r="A5" s="188" t="s">
        <v>55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</row>
    <row r="6" spans="1:24" s="39" customFormat="1" ht="26.25" customHeight="1">
      <c r="A6" s="189" t="s">
        <v>120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</row>
    <row r="7" spans="1:24" s="39" customFormat="1" ht="21" customHeight="1">
      <c r="A7" s="176" t="s">
        <v>116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</row>
    <row r="8" spans="1:24" s="39" customFormat="1" ht="30" customHeight="1">
      <c r="A8" s="174" t="s">
        <v>180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</row>
    <row r="9" spans="1:24" s="37" customFormat="1" ht="33" customHeight="1">
      <c r="A9" s="190" t="s">
        <v>159</v>
      </c>
      <c r="B9" s="190"/>
      <c r="C9" s="190"/>
      <c r="D9" s="190"/>
      <c r="E9" s="190"/>
      <c r="F9" s="190"/>
      <c r="G9" s="42"/>
      <c r="H9" s="42"/>
      <c r="I9" s="42"/>
      <c r="J9" s="42"/>
      <c r="K9" s="43"/>
      <c r="L9" s="43"/>
      <c r="M9" s="43"/>
      <c r="N9" s="43"/>
      <c r="O9" s="43"/>
      <c r="P9" s="43"/>
      <c r="Q9" s="43"/>
      <c r="R9" s="43"/>
      <c r="S9" s="205" t="s">
        <v>160</v>
      </c>
      <c r="T9" s="205"/>
      <c r="U9" s="205"/>
      <c r="V9" s="205"/>
      <c r="W9" s="205"/>
      <c r="X9" s="205"/>
    </row>
    <row r="10" spans="1:24" s="48" customFormat="1" ht="18.75" customHeight="1">
      <c r="A10" s="206" t="s">
        <v>58</v>
      </c>
      <c r="B10" s="206" t="s">
        <v>33</v>
      </c>
      <c r="C10" s="201" t="s">
        <v>134</v>
      </c>
      <c r="D10" s="204" t="s">
        <v>60</v>
      </c>
      <c r="E10" s="204" t="s">
        <v>0</v>
      </c>
      <c r="F10" s="201" t="s">
        <v>135</v>
      </c>
      <c r="G10" s="201" t="s">
        <v>1</v>
      </c>
      <c r="H10" s="201" t="s">
        <v>2</v>
      </c>
      <c r="I10" s="208" t="s">
        <v>4</v>
      </c>
      <c r="J10" s="201" t="s">
        <v>3</v>
      </c>
      <c r="K10" s="202" t="s">
        <v>62</v>
      </c>
      <c r="L10" s="202"/>
      <c r="M10" s="202"/>
      <c r="N10" s="203" t="s">
        <v>63</v>
      </c>
      <c r="O10" s="203"/>
      <c r="P10" s="203"/>
      <c r="Q10" s="202" t="s">
        <v>64</v>
      </c>
      <c r="R10" s="202"/>
      <c r="S10" s="202"/>
      <c r="T10" s="200" t="s">
        <v>65</v>
      </c>
      <c r="U10" s="200" t="s">
        <v>66</v>
      </c>
      <c r="V10" s="200" t="s">
        <v>113</v>
      </c>
      <c r="W10" s="207" t="s">
        <v>68</v>
      </c>
      <c r="X10" s="200" t="s">
        <v>69</v>
      </c>
    </row>
    <row r="11" spans="1:24" s="48" customFormat="1" ht="48" customHeight="1">
      <c r="A11" s="206"/>
      <c r="B11" s="206"/>
      <c r="C11" s="201"/>
      <c r="D11" s="204"/>
      <c r="E11" s="204"/>
      <c r="F11" s="201"/>
      <c r="G11" s="201"/>
      <c r="H11" s="201"/>
      <c r="I11" s="208"/>
      <c r="J11" s="201"/>
      <c r="K11" s="131" t="s">
        <v>70</v>
      </c>
      <c r="L11" s="132" t="s">
        <v>71</v>
      </c>
      <c r="M11" s="133" t="s">
        <v>72</v>
      </c>
      <c r="N11" s="131" t="s">
        <v>70</v>
      </c>
      <c r="O11" s="132" t="s">
        <v>71</v>
      </c>
      <c r="P11" s="133" t="s">
        <v>72</v>
      </c>
      <c r="Q11" s="131" t="s">
        <v>70</v>
      </c>
      <c r="R11" s="132" t="s">
        <v>71</v>
      </c>
      <c r="S11" s="133" t="s">
        <v>72</v>
      </c>
      <c r="T11" s="200"/>
      <c r="U11" s="200"/>
      <c r="V11" s="200"/>
      <c r="W11" s="207"/>
      <c r="X11" s="200"/>
    </row>
    <row r="12" spans="1:24" s="59" customFormat="1" ht="45" customHeight="1">
      <c r="A12" s="169">
        <f aca="true" t="shared" si="0" ref="A12:A18">RANK(W12,W$12:W$18)</f>
        <v>1</v>
      </c>
      <c r="B12" s="170"/>
      <c r="C12" s="171" t="s">
        <v>197</v>
      </c>
      <c r="D12" s="172"/>
      <c r="E12" s="173" t="s">
        <v>136</v>
      </c>
      <c r="F12" s="163" t="s">
        <v>196</v>
      </c>
      <c r="G12" s="119"/>
      <c r="H12" s="122"/>
      <c r="I12" s="122"/>
      <c r="J12" s="157" t="s">
        <v>165</v>
      </c>
      <c r="K12" s="106">
        <v>229</v>
      </c>
      <c r="L12" s="107">
        <f aca="true" t="shared" si="1" ref="L12:L18">K12/3.4</f>
        <v>67.3529411764706</v>
      </c>
      <c r="M12" s="108">
        <f aca="true" t="shared" si="2" ref="M12:M18">RANK(L12,L$12:L$18)</f>
        <v>2</v>
      </c>
      <c r="N12" s="106">
        <v>230</v>
      </c>
      <c r="O12" s="107">
        <f aca="true" t="shared" si="3" ref="O12:O18">N12/3.4</f>
        <v>67.64705882352942</v>
      </c>
      <c r="P12" s="108">
        <f aca="true" t="shared" si="4" ref="P12:P18">RANK(O12,O$12:O$18)</f>
        <v>2</v>
      </c>
      <c r="Q12" s="106">
        <v>225.5</v>
      </c>
      <c r="R12" s="107">
        <f aca="true" t="shared" si="5" ref="R12:R18">Q12/3.4</f>
        <v>66.32352941176471</v>
      </c>
      <c r="S12" s="108">
        <f aca="true" t="shared" si="6" ref="S12:S18">RANK(R12,R$12:R$18)</f>
        <v>1</v>
      </c>
      <c r="T12" s="108"/>
      <c r="U12" s="108"/>
      <c r="V12" s="109">
        <f aca="true" t="shared" si="7" ref="V12:V18">K12+N12+Q12</f>
        <v>684.5</v>
      </c>
      <c r="W12" s="107">
        <f aca="true" t="shared" si="8" ref="W12:W18">AVERAGE(L12,O12,R12)</f>
        <v>67.1078431372549</v>
      </c>
      <c r="X12" s="110" t="s">
        <v>204</v>
      </c>
    </row>
    <row r="13" spans="1:24" s="59" customFormat="1" ht="45" customHeight="1">
      <c r="A13" s="101">
        <f t="shared" si="0"/>
        <v>2</v>
      </c>
      <c r="B13" s="102"/>
      <c r="C13" s="95" t="s">
        <v>178</v>
      </c>
      <c r="D13" s="118" t="s">
        <v>110</v>
      </c>
      <c r="E13" s="94" t="s">
        <v>20</v>
      </c>
      <c r="F13" s="93" t="s">
        <v>179</v>
      </c>
      <c r="G13" s="119" t="s">
        <v>111</v>
      </c>
      <c r="H13" s="146" t="s">
        <v>17</v>
      </c>
      <c r="I13" s="146" t="s">
        <v>106</v>
      </c>
      <c r="J13" s="157" t="s">
        <v>165</v>
      </c>
      <c r="K13" s="106">
        <v>235</v>
      </c>
      <c r="L13" s="107">
        <f t="shared" si="1"/>
        <v>69.11764705882354</v>
      </c>
      <c r="M13" s="108">
        <f t="shared" si="2"/>
        <v>1</v>
      </c>
      <c r="N13" s="106">
        <v>233</v>
      </c>
      <c r="O13" s="107">
        <f t="shared" si="3"/>
        <v>68.52941176470588</v>
      </c>
      <c r="P13" s="108">
        <f t="shared" si="4"/>
        <v>1</v>
      </c>
      <c r="Q13" s="106">
        <v>213.5</v>
      </c>
      <c r="R13" s="107">
        <f t="shared" si="5"/>
        <v>62.794117647058826</v>
      </c>
      <c r="S13" s="108">
        <f t="shared" si="6"/>
        <v>4</v>
      </c>
      <c r="T13" s="108"/>
      <c r="U13" s="108"/>
      <c r="V13" s="109">
        <f t="shared" si="7"/>
        <v>681.5</v>
      </c>
      <c r="W13" s="107">
        <f t="shared" si="8"/>
        <v>66.81372549019608</v>
      </c>
      <c r="X13" s="110" t="s">
        <v>204</v>
      </c>
    </row>
    <row r="14" spans="1:24" s="59" customFormat="1" ht="45" customHeight="1">
      <c r="A14" s="101">
        <f t="shared" si="0"/>
        <v>3</v>
      </c>
      <c r="B14" s="102"/>
      <c r="C14" s="95" t="s">
        <v>189</v>
      </c>
      <c r="D14" s="118"/>
      <c r="E14" s="159" t="s">
        <v>20</v>
      </c>
      <c r="F14" s="93" t="s">
        <v>190</v>
      </c>
      <c r="G14" s="119"/>
      <c r="H14" s="146"/>
      <c r="I14" s="146"/>
      <c r="J14" s="157" t="s">
        <v>175</v>
      </c>
      <c r="K14" s="106">
        <v>228</v>
      </c>
      <c r="L14" s="107">
        <f t="shared" si="1"/>
        <v>67.05882352941177</v>
      </c>
      <c r="M14" s="108">
        <f t="shared" si="2"/>
        <v>3</v>
      </c>
      <c r="N14" s="106">
        <v>228.5</v>
      </c>
      <c r="O14" s="107">
        <f t="shared" si="3"/>
        <v>67.20588235294117</v>
      </c>
      <c r="P14" s="108">
        <f t="shared" si="4"/>
        <v>4</v>
      </c>
      <c r="Q14" s="106">
        <v>224</v>
      </c>
      <c r="R14" s="107">
        <f t="shared" si="5"/>
        <v>65.88235294117648</v>
      </c>
      <c r="S14" s="108">
        <f t="shared" si="6"/>
        <v>2</v>
      </c>
      <c r="T14" s="108"/>
      <c r="U14" s="108"/>
      <c r="V14" s="109">
        <f t="shared" si="7"/>
        <v>680.5</v>
      </c>
      <c r="W14" s="107">
        <f t="shared" si="8"/>
        <v>66.71568627450979</v>
      </c>
      <c r="X14" s="110" t="s">
        <v>204</v>
      </c>
    </row>
    <row r="15" spans="1:24" s="59" customFormat="1" ht="45" customHeight="1">
      <c r="A15" s="101">
        <f t="shared" si="0"/>
        <v>4</v>
      </c>
      <c r="B15" s="102"/>
      <c r="C15" s="95" t="s">
        <v>199</v>
      </c>
      <c r="D15" s="118"/>
      <c r="E15" s="159" t="s">
        <v>136</v>
      </c>
      <c r="F15" s="93" t="s">
        <v>198</v>
      </c>
      <c r="G15" s="119"/>
      <c r="H15" s="146"/>
      <c r="I15" s="146"/>
      <c r="J15" s="157" t="s">
        <v>175</v>
      </c>
      <c r="K15" s="106">
        <v>222</v>
      </c>
      <c r="L15" s="107">
        <f t="shared" si="1"/>
        <v>65.29411764705883</v>
      </c>
      <c r="M15" s="108">
        <f t="shared" si="2"/>
        <v>4</v>
      </c>
      <c r="N15" s="106">
        <v>230</v>
      </c>
      <c r="O15" s="107">
        <f t="shared" si="3"/>
        <v>67.64705882352942</v>
      </c>
      <c r="P15" s="108">
        <f t="shared" si="4"/>
        <v>2</v>
      </c>
      <c r="Q15" s="106">
        <v>217.5</v>
      </c>
      <c r="R15" s="107">
        <f t="shared" si="5"/>
        <v>63.970588235294116</v>
      </c>
      <c r="S15" s="108">
        <f t="shared" si="6"/>
        <v>3</v>
      </c>
      <c r="T15" s="108"/>
      <c r="U15" s="108"/>
      <c r="V15" s="109">
        <f t="shared" si="7"/>
        <v>669.5</v>
      </c>
      <c r="W15" s="107">
        <f t="shared" si="8"/>
        <v>65.63725490196079</v>
      </c>
      <c r="X15" s="110" t="s">
        <v>170</v>
      </c>
    </row>
    <row r="16" spans="1:24" s="59" customFormat="1" ht="45" customHeight="1">
      <c r="A16" s="101">
        <f t="shared" si="0"/>
        <v>5</v>
      </c>
      <c r="B16" s="102"/>
      <c r="C16" s="95" t="s">
        <v>195</v>
      </c>
      <c r="D16" s="118"/>
      <c r="E16" s="159" t="s">
        <v>20</v>
      </c>
      <c r="F16" s="93" t="s">
        <v>194</v>
      </c>
      <c r="G16" s="119"/>
      <c r="H16" s="146"/>
      <c r="I16" s="146"/>
      <c r="J16" s="157" t="s">
        <v>165</v>
      </c>
      <c r="K16" s="106">
        <v>221</v>
      </c>
      <c r="L16" s="107">
        <f t="shared" si="1"/>
        <v>65</v>
      </c>
      <c r="M16" s="108">
        <f t="shared" si="2"/>
        <v>5</v>
      </c>
      <c r="N16" s="106">
        <v>217</v>
      </c>
      <c r="O16" s="107">
        <f t="shared" si="3"/>
        <v>63.82352941176471</v>
      </c>
      <c r="P16" s="108">
        <f t="shared" si="4"/>
        <v>5</v>
      </c>
      <c r="Q16" s="106">
        <v>209</v>
      </c>
      <c r="R16" s="107">
        <f t="shared" si="5"/>
        <v>61.470588235294116</v>
      </c>
      <c r="S16" s="108">
        <f t="shared" si="6"/>
        <v>5</v>
      </c>
      <c r="T16" s="108"/>
      <c r="U16" s="108"/>
      <c r="V16" s="109">
        <f t="shared" si="7"/>
        <v>647</v>
      </c>
      <c r="W16" s="107">
        <f t="shared" si="8"/>
        <v>63.431372549019606</v>
      </c>
      <c r="X16" s="110" t="s">
        <v>136</v>
      </c>
    </row>
    <row r="17" spans="1:24" s="59" customFormat="1" ht="45" customHeight="1">
      <c r="A17" s="101">
        <f t="shared" si="0"/>
        <v>6</v>
      </c>
      <c r="B17" s="102"/>
      <c r="C17" s="95" t="s">
        <v>183</v>
      </c>
      <c r="D17" s="118"/>
      <c r="E17" s="159" t="s">
        <v>181</v>
      </c>
      <c r="F17" s="93" t="s">
        <v>184</v>
      </c>
      <c r="G17" s="119"/>
      <c r="H17" s="146"/>
      <c r="I17" s="146"/>
      <c r="J17" s="157" t="s">
        <v>182</v>
      </c>
      <c r="K17" s="106">
        <v>208.5</v>
      </c>
      <c r="L17" s="107">
        <f t="shared" si="1"/>
        <v>61.32352941176471</v>
      </c>
      <c r="M17" s="108">
        <f t="shared" si="2"/>
        <v>6</v>
      </c>
      <c r="N17" s="106">
        <v>212.5</v>
      </c>
      <c r="O17" s="107">
        <f t="shared" si="3"/>
        <v>62.5</v>
      </c>
      <c r="P17" s="108">
        <f t="shared" si="4"/>
        <v>6</v>
      </c>
      <c r="Q17" s="106">
        <v>201</v>
      </c>
      <c r="R17" s="107">
        <f t="shared" si="5"/>
        <v>59.11764705882353</v>
      </c>
      <c r="S17" s="108">
        <f t="shared" si="6"/>
        <v>7</v>
      </c>
      <c r="T17" s="108"/>
      <c r="U17" s="108"/>
      <c r="V17" s="109">
        <f t="shared" si="7"/>
        <v>622</v>
      </c>
      <c r="W17" s="107">
        <f t="shared" si="8"/>
        <v>60.98039215686274</v>
      </c>
      <c r="X17" s="110" t="s">
        <v>138</v>
      </c>
    </row>
    <row r="18" spans="1:24" s="59" customFormat="1" ht="45" customHeight="1">
      <c r="A18" s="101">
        <f t="shared" si="0"/>
        <v>7</v>
      </c>
      <c r="B18" s="102"/>
      <c r="C18" s="95" t="s">
        <v>174</v>
      </c>
      <c r="D18" s="118"/>
      <c r="E18" s="159" t="s">
        <v>136</v>
      </c>
      <c r="F18" s="92" t="s">
        <v>146</v>
      </c>
      <c r="G18" s="115" t="s">
        <v>125</v>
      </c>
      <c r="H18" s="146" t="s">
        <v>126</v>
      </c>
      <c r="I18" s="146" t="s">
        <v>127</v>
      </c>
      <c r="J18" s="157" t="s">
        <v>144</v>
      </c>
      <c r="K18" s="106">
        <v>207.5</v>
      </c>
      <c r="L18" s="107">
        <f t="shared" si="1"/>
        <v>61.029411764705884</v>
      </c>
      <c r="M18" s="108">
        <f t="shared" si="2"/>
        <v>7</v>
      </c>
      <c r="N18" s="106">
        <v>206.5</v>
      </c>
      <c r="O18" s="107">
        <f t="shared" si="3"/>
        <v>60.73529411764706</v>
      </c>
      <c r="P18" s="108">
        <f t="shared" si="4"/>
        <v>7</v>
      </c>
      <c r="Q18" s="106">
        <v>207.5</v>
      </c>
      <c r="R18" s="107">
        <f t="shared" si="5"/>
        <v>61.029411764705884</v>
      </c>
      <c r="S18" s="108">
        <f t="shared" si="6"/>
        <v>6</v>
      </c>
      <c r="T18" s="108"/>
      <c r="U18" s="108"/>
      <c r="V18" s="109">
        <f t="shared" si="7"/>
        <v>621.5</v>
      </c>
      <c r="W18" s="107">
        <f t="shared" si="8"/>
        <v>60.93137254901961</v>
      </c>
      <c r="X18" s="110" t="s">
        <v>138</v>
      </c>
    </row>
    <row r="19" spans="1:24" ht="18.75" customHeight="1">
      <c r="A19" s="67"/>
      <c r="B19" s="4"/>
      <c r="C19" s="68"/>
      <c r="D19" s="68"/>
      <c r="E19" s="68"/>
      <c r="F19" s="68"/>
      <c r="G19" s="68"/>
      <c r="H19" s="68"/>
      <c r="I19" s="68"/>
      <c r="J19" s="68"/>
      <c r="K19" s="68"/>
      <c r="L19" s="70"/>
      <c r="M19" s="71"/>
      <c r="N19" s="72"/>
      <c r="O19" s="70"/>
      <c r="P19" s="71"/>
      <c r="Q19" s="72"/>
      <c r="R19" s="70"/>
      <c r="S19" s="71"/>
      <c r="T19" s="71"/>
      <c r="U19" s="71"/>
      <c r="V19" s="73"/>
      <c r="W19" s="70"/>
      <c r="X19" s="74"/>
    </row>
    <row r="20" spans="1:24" ht="31.5" customHeight="1">
      <c r="A20" s="189" t="s">
        <v>200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</row>
    <row r="21" spans="1:24" ht="21.75" customHeight="1">
      <c r="A21" s="176" t="s">
        <v>193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</row>
    <row r="22" spans="1:24" ht="12.7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</row>
    <row r="23" spans="1:24" s="48" customFormat="1" ht="18.75" customHeight="1">
      <c r="A23" s="206" t="s">
        <v>58</v>
      </c>
      <c r="B23" s="206" t="s">
        <v>33</v>
      </c>
      <c r="C23" s="201" t="s">
        <v>134</v>
      </c>
      <c r="D23" s="204" t="s">
        <v>60</v>
      </c>
      <c r="E23" s="204" t="s">
        <v>0</v>
      </c>
      <c r="F23" s="201" t="s">
        <v>135</v>
      </c>
      <c r="G23" s="201" t="s">
        <v>1</v>
      </c>
      <c r="H23" s="201" t="s">
        <v>2</v>
      </c>
      <c r="I23" s="208" t="s">
        <v>4</v>
      </c>
      <c r="J23" s="201" t="s">
        <v>3</v>
      </c>
      <c r="K23" s="202" t="s">
        <v>62</v>
      </c>
      <c r="L23" s="202"/>
      <c r="M23" s="202"/>
      <c r="N23" s="203" t="s">
        <v>63</v>
      </c>
      <c r="O23" s="203"/>
      <c r="P23" s="203"/>
      <c r="Q23" s="202" t="s">
        <v>64</v>
      </c>
      <c r="R23" s="202"/>
      <c r="S23" s="202"/>
      <c r="T23" s="200" t="s">
        <v>65</v>
      </c>
      <c r="U23" s="200" t="s">
        <v>66</v>
      </c>
      <c r="V23" s="200" t="s">
        <v>113</v>
      </c>
      <c r="W23" s="207" t="s">
        <v>68</v>
      </c>
      <c r="X23" s="200" t="s">
        <v>69</v>
      </c>
    </row>
    <row r="24" spans="1:24" s="48" customFormat="1" ht="48" customHeight="1">
      <c r="A24" s="206"/>
      <c r="B24" s="206"/>
      <c r="C24" s="201"/>
      <c r="D24" s="204"/>
      <c r="E24" s="204"/>
      <c r="F24" s="201"/>
      <c r="G24" s="201"/>
      <c r="H24" s="201"/>
      <c r="I24" s="208"/>
      <c r="J24" s="201"/>
      <c r="K24" s="148" t="s">
        <v>70</v>
      </c>
      <c r="L24" s="132" t="s">
        <v>71</v>
      </c>
      <c r="M24" s="149" t="s">
        <v>72</v>
      </c>
      <c r="N24" s="148" t="s">
        <v>70</v>
      </c>
      <c r="O24" s="132" t="s">
        <v>71</v>
      </c>
      <c r="P24" s="149" t="s">
        <v>72</v>
      </c>
      <c r="Q24" s="148" t="s">
        <v>70</v>
      </c>
      <c r="R24" s="132" t="s">
        <v>71</v>
      </c>
      <c r="S24" s="149" t="s">
        <v>72</v>
      </c>
      <c r="T24" s="200"/>
      <c r="U24" s="200"/>
      <c r="V24" s="200"/>
      <c r="W24" s="207"/>
      <c r="X24" s="200"/>
    </row>
    <row r="25" spans="1:24" s="59" customFormat="1" ht="45" customHeight="1">
      <c r="A25" s="101">
        <f>RANK(W25,W$25:W$26)</f>
        <v>1</v>
      </c>
      <c r="B25" s="102"/>
      <c r="C25" s="95" t="s">
        <v>186</v>
      </c>
      <c r="D25" s="118"/>
      <c r="E25" s="159" t="s">
        <v>138</v>
      </c>
      <c r="F25" s="93" t="s">
        <v>188</v>
      </c>
      <c r="G25" s="119"/>
      <c r="H25" s="146"/>
      <c r="I25" s="146"/>
      <c r="J25" s="157" t="s">
        <v>175</v>
      </c>
      <c r="K25" s="106">
        <v>218</v>
      </c>
      <c r="L25" s="107">
        <f>K25/3.4</f>
        <v>64.11764705882354</v>
      </c>
      <c r="M25" s="108">
        <f>RANK(L25,L$25:L$26)</f>
        <v>1</v>
      </c>
      <c r="N25" s="106">
        <v>211.5</v>
      </c>
      <c r="O25" s="107">
        <f>N25/3.4</f>
        <v>62.20588235294118</v>
      </c>
      <c r="P25" s="108">
        <f>RANK(O25,O$25:O$26)</f>
        <v>1</v>
      </c>
      <c r="Q25" s="106">
        <v>201</v>
      </c>
      <c r="R25" s="107">
        <f>Q25/3.4</f>
        <v>59.11764705882353</v>
      </c>
      <c r="S25" s="108">
        <f>RANK(R25,R$25:R$26)</f>
        <v>1</v>
      </c>
      <c r="T25" s="108"/>
      <c r="U25" s="108"/>
      <c r="V25" s="109">
        <f>K25+N25+Q25</f>
        <v>630.5</v>
      </c>
      <c r="W25" s="107">
        <f>AVERAGE(L25,O25,R25)</f>
        <v>61.813725490196084</v>
      </c>
      <c r="X25" s="110" t="s">
        <v>205</v>
      </c>
    </row>
    <row r="26" spans="1:24" s="59" customFormat="1" ht="45" customHeight="1">
      <c r="A26" s="101">
        <f>RANK(W26,W$25:W$26)</f>
        <v>2</v>
      </c>
      <c r="B26" s="102"/>
      <c r="C26" s="95" t="s">
        <v>185</v>
      </c>
      <c r="D26" s="118"/>
      <c r="E26" s="159" t="s">
        <v>10</v>
      </c>
      <c r="F26" s="93" t="s">
        <v>187</v>
      </c>
      <c r="G26" s="119"/>
      <c r="H26" s="146"/>
      <c r="I26" s="146"/>
      <c r="J26" s="157" t="s">
        <v>182</v>
      </c>
      <c r="K26" s="106">
        <v>203.5</v>
      </c>
      <c r="L26" s="107">
        <f>K26/3.4</f>
        <v>59.85294117647059</v>
      </c>
      <c r="M26" s="108">
        <f>RANK(L26,L$25:L$26)</f>
        <v>2</v>
      </c>
      <c r="N26" s="106">
        <v>200.5</v>
      </c>
      <c r="O26" s="107">
        <f>N26/3.4</f>
        <v>58.970588235294116</v>
      </c>
      <c r="P26" s="108">
        <f>RANK(O26,O$25:O$26)</f>
        <v>2</v>
      </c>
      <c r="Q26" s="106">
        <v>199</v>
      </c>
      <c r="R26" s="107">
        <f>Q26/3.4</f>
        <v>58.529411764705884</v>
      </c>
      <c r="S26" s="108">
        <f>RANK(R26,R$25:R$26)</f>
        <v>2</v>
      </c>
      <c r="T26" s="108"/>
      <c r="U26" s="108"/>
      <c r="V26" s="109">
        <f>K26+N26+Q26</f>
        <v>603</v>
      </c>
      <c r="W26" s="107">
        <f>AVERAGE(L26,O26,R26)</f>
        <v>59.11764705882353</v>
      </c>
      <c r="X26" s="110" t="s">
        <v>205</v>
      </c>
    </row>
    <row r="27" spans="1:24" s="145" customFormat="1" ht="49.5" customHeight="1">
      <c r="A27" s="136"/>
      <c r="B27" s="137"/>
      <c r="C27" s="138" t="s">
        <v>74</v>
      </c>
      <c r="D27" s="138"/>
      <c r="E27" s="138"/>
      <c r="F27" s="138"/>
      <c r="G27" s="138"/>
      <c r="H27" s="138" t="s">
        <v>75</v>
      </c>
      <c r="I27" s="138"/>
      <c r="J27" s="139" t="s">
        <v>161</v>
      </c>
      <c r="K27" s="138"/>
      <c r="L27" s="140"/>
      <c r="M27" s="141"/>
      <c r="N27" s="142"/>
      <c r="O27" s="140"/>
      <c r="P27" s="141"/>
      <c r="Q27" s="142"/>
      <c r="R27" s="140"/>
      <c r="S27" s="141"/>
      <c r="T27" s="141"/>
      <c r="U27" s="141"/>
      <c r="V27" s="143"/>
      <c r="W27" s="140"/>
      <c r="X27" s="144"/>
    </row>
    <row r="28" spans="1:24" ht="26.25" customHeight="1">
      <c r="A28" s="67"/>
      <c r="B28" s="4"/>
      <c r="C28" s="103"/>
      <c r="D28" s="103"/>
      <c r="E28" s="103"/>
      <c r="F28" s="103"/>
      <c r="G28" s="103"/>
      <c r="H28" s="103"/>
      <c r="I28" s="103"/>
      <c r="J28" s="104"/>
      <c r="K28" s="103"/>
      <c r="L28" s="70"/>
      <c r="M28" s="71"/>
      <c r="N28" s="72"/>
      <c r="O28" s="70"/>
      <c r="P28" s="71"/>
      <c r="Q28" s="72"/>
      <c r="R28" s="70"/>
      <c r="S28" s="71"/>
      <c r="T28" s="71"/>
      <c r="U28" s="71"/>
      <c r="V28" s="73"/>
      <c r="W28" s="70"/>
      <c r="X28" s="74"/>
    </row>
    <row r="29" spans="1:24" ht="46.5" customHeight="1">
      <c r="A29" s="67"/>
      <c r="B29" s="4"/>
      <c r="C29" s="103" t="s">
        <v>77</v>
      </c>
      <c r="D29" s="103"/>
      <c r="E29" s="103"/>
      <c r="F29" s="103"/>
      <c r="G29" s="103"/>
      <c r="H29" s="103" t="s">
        <v>78</v>
      </c>
      <c r="I29" s="103"/>
      <c r="J29" s="105" t="s">
        <v>132</v>
      </c>
      <c r="K29" s="103"/>
      <c r="L29" s="70"/>
      <c r="M29" s="71"/>
      <c r="N29" s="72"/>
      <c r="O29" s="70"/>
      <c r="P29" s="71"/>
      <c r="Q29" s="72"/>
      <c r="R29" s="70"/>
      <c r="S29" s="71"/>
      <c r="T29" s="71"/>
      <c r="U29" s="71"/>
      <c r="V29" s="73"/>
      <c r="W29" s="70"/>
      <c r="X29" s="74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mergeCells count="48">
    <mergeCell ref="T23:T24"/>
    <mergeCell ref="U23:U24"/>
    <mergeCell ref="V23:V24"/>
    <mergeCell ref="W23:W24"/>
    <mergeCell ref="X23:X24"/>
    <mergeCell ref="H23:H24"/>
    <mergeCell ref="I23:I24"/>
    <mergeCell ref="J23:J24"/>
    <mergeCell ref="K23:M23"/>
    <mergeCell ref="N23:P23"/>
    <mergeCell ref="Q23:S23"/>
    <mergeCell ref="A20:X20"/>
    <mergeCell ref="A21:X21"/>
    <mergeCell ref="A22:X22"/>
    <mergeCell ref="A23:A24"/>
    <mergeCell ref="B23:B24"/>
    <mergeCell ref="C23:C24"/>
    <mergeCell ref="D23:D24"/>
    <mergeCell ref="E23:E24"/>
    <mergeCell ref="F23:F24"/>
    <mergeCell ref="G23:G24"/>
    <mergeCell ref="E10:E11"/>
    <mergeCell ref="A2:X2"/>
    <mergeCell ref="A3:X3"/>
    <mergeCell ref="A4:X4"/>
    <mergeCell ref="A5:X5"/>
    <mergeCell ref="A6:X6"/>
    <mergeCell ref="H10:H11"/>
    <mergeCell ref="I10:I11"/>
    <mergeCell ref="J10:J11"/>
    <mergeCell ref="A7:X7"/>
    <mergeCell ref="A9:F9"/>
    <mergeCell ref="S9:X9"/>
    <mergeCell ref="A10:A11"/>
    <mergeCell ref="B10:B11"/>
    <mergeCell ref="C10:C11"/>
    <mergeCell ref="A8:X8"/>
    <mergeCell ref="X10:X11"/>
    <mergeCell ref="W10:W11"/>
    <mergeCell ref="F10:F11"/>
    <mergeCell ref="U10:U11"/>
    <mergeCell ref="V10:V11"/>
    <mergeCell ref="G10:G11"/>
    <mergeCell ref="K10:M10"/>
    <mergeCell ref="N10:P10"/>
    <mergeCell ref="D10:D11"/>
    <mergeCell ref="Q10:S10"/>
    <mergeCell ref="T10:T11"/>
  </mergeCells>
  <printOptions horizontalCentered="1"/>
  <pageMargins left="0" right="0" top="0" bottom="0" header="0.31496062992125984" footer="0.31496062992125984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X28"/>
  <sheetViews>
    <sheetView view="pageBreakPreview" zoomScale="70" zoomScaleSheetLayoutView="70" zoomScalePageLayoutView="0" workbookViewId="0" topLeftCell="J20">
      <selection activeCell="X27" sqref="X27"/>
    </sheetView>
  </sheetViews>
  <sheetFormatPr defaultColWidth="10.66015625" defaultRowHeight="5.25" customHeight="1"/>
  <cols>
    <col min="1" max="1" width="8.33203125" style="24" customWidth="1"/>
    <col min="2" max="2" width="0" style="24" hidden="1" customWidth="1"/>
    <col min="3" max="3" width="25.33203125" style="24" customWidth="1"/>
    <col min="4" max="4" width="0" style="24" hidden="1" customWidth="1"/>
    <col min="5" max="5" width="8" style="24" customWidth="1"/>
    <col min="6" max="6" width="49.5" style="24" customWidth="1"/>
    <col min="7" max="7" width="10.66015625" style="24" hidden="1" customWidth="1"/>
    <col min="8" max="8" width="12.66015625" style="24" hidden="1" customWidth="1"/>
    <col min="9" max="9" width="10.66015625" style="24" hidden="1" customWidth="1"/>
    <col min="10" max="10" width="28.33203125" style="24" customWidth="1"/>
    <col min="11" max="11" width="10" style="25" customWidth="1"/>
    <col min="12" max="12" width="15.66015625" style="26" customWidth="1"/>
    <col min="13" max="13" width="5.16015625" style="24" customWidth="1"/>
    <col min="14" max="14" width="10" style="25" customWidth="1"/>
    <col min="15" max="15" width="13.5" style="26" customWidth="1"/>
    <col min="16" max="16" width="5" style="24" customWidth="1"/>
    <col min="17" max="17" width="11.16015625" style="25" customWidth="1"/>
    <col min="18" max="18" width="13.33203125" style="26" customWidth="1"/>
    <col min="19" max="20" width="5" style="24" customWidth="1"/>
    <col min="21" max="21" width="7.83203125" style="24" customWidth="1"/>
    <col min="22" max="22" width="10" style="24" customWidth="1"/>
    <col min="23" max="23" width="13.33203125" style="26" customWidth="1"/>
    <col min="24" max="24" width="8.33203125" style="24" customWidth="1"/>
    <col min="25" max="16384" width="10.66015625" style="24" customWidth="1"/>
  </cols>
  <sheetData>
    <row r="1" spans="1:24" s="30" customFormat="1" ht="16.5" customHeight="1" hidden="1">
      <c r="A1" s="27" t="s">
        <v>46</v>
      </c>
      <c r="B1" s="27"/>
      <c r="C1" s="28"/>
      <c r="D1" s="27" t="s">
        <v>47</v>
      </c>
      <c r="E1" s="29"/>
      <c r="F1" s="28"/>
      <c r="G1" s="27" t="s">
        <v>48</v>
      </c>
      <c r="J1" s="28"/>
      <c r="K1" s="31"/>
      <c r="L1" s="32" t="s">
        <v>49</v>
      </c>
      <c r="M1" s="33"/>
      <c r="N1" s="31"/>
      <c r="O1" s="32" t="s">
        <v>50</v>
      </c>
      <c r="P1" s="33"/>
      <c r="Q1" s="31"/>
      <c r="R1" s="32" t="s">
        <v>51</v>
      </c>
      <c r="S1" s="33"/>
      <c r="T1" s="33"/>
      <c r="U1" s="33"/>
      <c r="V1" s="33"/>
      <c r="W1" s="34" t="s">
        <v>52</v>
      </c>
      <c r="X1" s="35"/>
    </row>
    <row r="2" spans="1:24" s="37" customFormat="1" ht="38.25" customHeight="1">
      <c r="A2" s="185" t="s">
        <v>131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4" s="37" customFormat="1" ht="41.25" customHeight="1" hidden="1">
      <c r="A3" s="186" t="s">
        <v>53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</row>
    <row r="4" spans="1:24" s="38" customFormat="1" ht="21" customHeight="1" hidden="1">
      <c r="A4" s="187" t="s">
        <v>54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</row>
    <row r="5" spans="1:24" s="37" customFormat="1" ht="25.5" customHeight="1">
      <c r="A5" s="188" t="s">
        <v>55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</row>
    <row r="6" spans="1:24" s="39" customFormat="1" ht="26.25" customHeight="1">
      <c r="A6" s="189" t="s">
        <v>173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</row>
    <row r="7" spans="1:24" s="39" customFormat="1" ht="21" customHeight="1">
      <c r="A7" s="176" t="s">
        <v>116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</row>
    <row r="8" spans="1:24" s="39" customFormat="1" ht="30" customHeight="1">
      <c r="A8" s="174" t="s">
        <v>180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</row>
    <row r="9" spans="1:24" s="37" customFormat="1" ht="33" customHeight="1">
      <c r="A9" s="190" t="s">
        <v>57</v>
      </c>
      <c r="B9" s="190"/>
      <c r="C9" s="190"/>
      <c r="D9" s="190"/>
      <c r="E9" s="190"/>
      <c r="F9" s="190"/>
      <c r="G9" s="42"/>
      <c r="H9" s="42"/>
      <c r="I9" s="42"/>
      <c r="J9" s="42"/>
      <c r="K9" s="43"/>
      <c r="L9" s="43"/>
      <c r="M9" s="43"/>
      <c r="N9" s="43"/>
      <c r="O9" s="43"/>
      <c r="P9" s="43"/>
      <c r="Q9" s="43"/>
      <c r="R9" s="43"/>
      <c r="S9" s="205" t="s">
        <v>130</v>
      </c>
      <c r="T9" s="205"/>
      <c r="U9" s="205"/>
      <c r="V9" s="205"/>
      <c r="W9" s="205"/>
      <c r="X9" s="205"/>
    </row>
    <row r="10" spans="1:24" s="48" customFormat="1" ht="18.75" customHeight="1">
      <c r="A10" s="206" t="s">
        <v>58</v>
      </c>
      <c r="B10" s="206" t="s">
        <v>33</v>
      </c>
      <c r="C10" s="201" t="s">
        <v>134</v>
      </c>
      <c r="D10" s="204" t="s">
        <v>60</v>
      </c>
      <c r="E10" s="204" t="s">
        <v>0</v>
      </c>
      <c r="F10" s="201" t="s">
        <v>135</v>
      </c>
      <c r="G10" s="201" t="s">
        <v>1</v>
      </c>
      <c r="H10" s="201" t="s">
        <v>2</v>
      </c>
      <c r="I10" s="208" t="s">
        <v>4</v>
      </c>
      <c r="J10" s="201" t="s">
        <v>3</v>
      </c>
      <c r="K10" s="202" t="s">
        <v>62</v>
      </c>
      <c r="L10" s="202"/>
      <c r="M10" s="202"/>
      <c r="N10" s="203" t="s">
        <v>63</v>
      </c>
      <c r="O10" s="203"/>
      <c r="P10" s="203"/>
      <c r="Q10" s="202" t="s">
        <v>64</v>
      </c>
      <c r="R10" s="202"/>
      <c r="S10" s="202"/>
      <c r="T10" s="200" t="s">
        <v>65</v>
      </c>
      <c r="U10" s="200" t="s">
        <v>66</v>
      </c>
      <c r="V10" s="200" t="s">
        <v>113</v>
      </c>
      <c r="W10" s="207" t="s">
        <v>68</v>
      </c>
      <c r="X10" s="200" t="s">
        <v>69</v>
      </c>
    </row>
    <row r="11" spans="1:24" s="48" customFormat="1" ht="48" customHeight="1">
      <c r="A11" s="206"/>
      <c r="B11" s="206"/>
      <c r="C11" s="201"/>
      <c r="D11" s="204"/>
      <c r="E11" s="204"/>
      <c r="F11" s="201"/>
      <c r="G11" s="201"/>
      <c r="H11" s="201"/>
      <c r="I11" s="208"/>
      <c r="J11" s="201"/>
      <c r="K11" s="148" t="s">
        <v>70</v>
      </c>
      <c r="L11" s="132" t="s">
        <v>71</v>
      </c>
      <c r="M11" s="149" t="s">
        <v>72</v>
      </c>
      <c r="N11" s="148" t="s">
        <v>70</v>
      </c>
      <c r="O11" s="132" t="s">
        <v>71</v>
      </c>
      <c r="P11" s="149" t="s">
        <v>72</v>
      </c>
      <c r="Q11" s="148" t="s">
        <v>70</v>
      </c>
      <c r="R11" s="132" t="s">
        <v>71</v>
      </c>
      <c r="S11" s="149" t="s">
        <v>72</v>
      </c>
      <c r="T11" s="200"/>
      <c r="U11" s="200"/>
      <c r="V11" s="200"/>
      <c r="W11" s="207"/>
      <c r="X11" s="200"/>
    </row>
    <row r="12" spans="1:24" s="59" customFormat="1" ht="45" customHeight="1">
      <c r="A12" s="101">
        <f>RANK(W12,W$12:W$15)</f>
        <v>1</v>
      </c>
      <c r="B12" s="102"/>
      <c r="C12" s="95" t="s">
        <v>189</v>
      </c>
      <c r="D12" s="118"/>
      <c r="E12" s="159" t="s">
        <v>20</v>
      </c>
      <c r="F12" s="93" t="s">
        <v>190</v>
      </c>
      <c r="G12" s="119"/>
      <c r="H12" s="146"/>
      <c r="I12" s="146"/>
      <c r="J12" s="157" t="s">
        <v>175</v>
      </c>
      <c r="K12" s="106">
        <v>224</v>
      </c>
      <c r="L12" s="107">
        <f>K12/3.3</f>
        <v>67.87878787878788</v>
      </c>
      <c r="M12" s="108">
        <f>RANK(L12,L$12:L$15)</f>
        <v>1</v>
      </c>
      <c r="N12" s="106">
        <v>226.5</v>
      </c>
      <c r="O12" s="107">
        <f>N12/3.3</f>
        <v>68.63636363636364</v>
      </c>
      <c r="P12" s="108">
        <f>RANK(O12,O$12:O$15)</f>
        <v>1</v>
      </c>
      <c r="Q12" s="106">
        <v>220</v>
      </c>
      <c r="R12" s="107">
        <f>Q12/3.3</f>
        <v>66.66666666666667</v>
      </c>
      <c r="S12" s="108">
        <f>RANK(R12,R$12:R$15)</f>
        <v>1</v>
      </c>
      <c r="T12" s="108"/>
      <c r="U12" s="108"/>
      <c r="V12" s="109">
        <f>K12+N12+Q12</f>
        <v>670.5</v>
      </c>
      <c r="W12" s="107">
        <f>AVERAGE(L12,O12,R12)</f>
        <v>67.72727272727273</v>
      </c>
      <c r="X12" s="110" t="s">
        <v>204</v>
      </c>
    </row>
    <row r="13" spans="1:24" s="59" customFormat="1" ht="45" customHeight="1">
      <c r="A13" s="101">
        <f>RANK(W13,W$12:W$15)</f>
        <v>2</v>
      </c>
      <c r="B13" s="102"/>
      <c r="C13" s="95" t="s">
        <v>183</v>
      </c>
      <c r="D13" s="118"/>
      <c r="E13" s="159" t="s">
        <v>181</v>
      </c>
      <c r="F13" s="93" t="s">
        <v>184</v>
      </c>
      <c r="G13" s="119"/>
      <c r="H13" s="146"/>
      <c r="I13" s="146"/>
      <c r="J13" s="157" t="s">
        <v>182</v>
      </c>
      <c r="K13" s="106">
        <v>201.5</v>
      </c>
      <c r="L13" s="107">
        <f>K13/3.3</f>
        <v>61.06060606060606</v>
      </c>
      <c r="M13" s="108">
        <f>RANK(L13,L$12:L$15)</f>
        <v>2</v>
      </c>
      <c r="N13" s="106">
        <v>208.5</v>
      </c>
      <c r="O13" s="107">
        <f>N13/3.3</f>
        <v>63.18181818181819</v>
      </c>
      <c r="P13" s="108">
        <f>RANK(O13,O$12:O$15)</f>
        <v>2</v>
      </c>
      <c r="Q13" s="106">
        <v>201</v>
      </c>
      <c r="R13" s="107">
        <f>Q13/3.3</f>
        <v>60.909090909090914</v>
      </c>
      <c r="S13" s="108">
        <f>RANK(R13,R$12:R$15)</f>
        <v>2</v>
      </c>
      <c r="T13" s="108"/>
      <c r="U13" s="108"/>
      <c r="V13" s="109">
        <f>K13+N13+Q13</f>
        <v>611</v>
      </c>
      <c r="W13" s="107">
        <f>AVERAGE(L13,O13,R13)</f>
        <v>61.717171717171716</v>
      </c>
      <c r="X13" s="110" t="s">
        <v>138</v>
      </c>
    </row>
    <row r="14" spans="1:24" s="59" customFormat="1" ht="45" customHeight="1">
      <c r="A14" s="101">
        <f>RANK(W14,W$12:W$15)</f>
        <v>3</v>
      </c>
      <c r="B14" s="102"/>
      <c r="C14" s="95" t="s">
        <v>174</v>
      </c>
      <c r="D14" s="118"/>
      <c r="E14" s="159" t="s">
        <v>136</v>
      </c>
      <c r="F14" s="93" t="s">
        <v>167</v>
      </c>
      <c r="G14" s="119"/>
      <c r="H14" s="146"/>
      <c r="I14" s="146"/>
      <c r="J14" s="157" t="s">
        <v>175</v>
      </c>
      <c r="K14" s="106">
        <v>199.5</v>
      </c>
      <c r="L14" s="107">
        <f>K14/3.3</f>
        <v>60.45454545454546</v>
      </c>
      <c r="M14" s="108">
        <f>RANK(L14,L$12:L$15)</f>
        <v>3</v>
      </c>
      <c r="N14" s="106">
        <v>203</v>
      </c>
      <c r="O14" s="107">
        <f>N14/3.3</f>
        <v>61.515151515151516</v>
      </c>
      <c r="P14" s="108">
        <f>RANK(O14,O$12:O$15)</f>
        <v>3</v>
      </c>
      <c r="Q14" s="106">
        <v>200.5</v>
      </c>
      <c r="R14" s="107">
        <f>Q14/3.3</f>
        <v>60.75757575757576</v>
      </c>
      <c r="S14" s="108">
        <f>RANK(R14,R$12:R$15)</f>
        <v>3</v>
      </c>
      <c r="T14" s="108"/>
      <c r="U14" s="108"/>
      <c r="V14" s="109">
        <f>K14+N14+Q14</f>
        <v>603</v>
      </c>
      <c r="W14" s="107">
        <f>AVERAGE(L14,O14,R14)</f>
        <v>60.90909090909091</v>
      </c>
      <c r="X14" s="110" t="s">
        <v>138</v>
      </c>
    </row>
    <row r="15" spans="1:24" s="59" customFormat="1" ht="45" customHeight="1">
      <c r="A15" s="101">
        <f>RANK(W15,W$12:W$15)</f>
        <v>4</v>
      </c>
      <c r="B15" s="102"/>
      <c r="C15" s="95" t="s">
        <v>191</v>
      </c>
      <c r="D15" s="118"/>
      <c r="E15" s="159" t="s">
        <v>170</v>
      </c>
      <c r="F15" s="152" t="s">
        <v>171</v>
      </c>
      <c r="G15" s="153" t="s">
        <v>21</v>
      </c>
      <c r="H15" s="146" t="s">
        <v>17</v>
      </c>
      <c r="I15" s="120" t="s">
        <v>112</v>
      </c>
      <c r="J15" s="157" t="s">
        <v>172</v>
      </c>
      <c r="K15" s="106">
        <v>199</v>
      </c>
      <c r="L15" s="107">
        <f>K15/3.3</f>
        <v>60.303030303030305</v>
      </c>
      <c r="M15" s="108">
        <f>RANK(L15,L$12:L$15)</f>
        <v>4</v>
      </c>
      <c r="N15" s="106">
        <v>190</v>
      </c>
      <c r="O15" s="107">
        <f>N15/3.3</f>
        <v>57.57575757575758</v>
      </c>
      <c r="P15" s="108">
        <f>RANK(O15,O$12:O$15)</f>
        <v>4</v>
      </c>
      <c r="Q15" s="106">
        <v>192.5</v>
      </c>
      <c r="R15" s="107">
        <f>Q15/3.3</f>
        <v>58.333333333333336</v>
      </c>
      <c r="S15" s="108">
        <f>RANK(R15,R$12:R$15)</f>
        <v>4</v>
      </c>
      <c r="T15" s="108"/>
      <c r="U15" s="108"/>
      <c r="V15" s="109">
        <f>K15+N15+Q15</f>
        <v>581.5</v>
      </c>
      <c r="W15" s="107">
        <f>AVERAGE(L15,O15,R15)</f>
        <v>58.73737373737374</v>
      </c>
      <c r="X15" s="110" t="s">
        <v>206</v>
      </c>
    </row>
    <row r="16" spans="1:24" ht="19.5" customHeight="1">
      <c r="A16" s="67"/>
      <c r="B16" s="4"/>
      <c r="C16" s="68"/>
      <c r="D16" s="68"/>
      <c r="E16" s="68"/>
      <c r="F16" s="68"/>
      <c r="G16" s="68"/>
      <c r="H16" s="68"/>
      <c r="I16" s="68"/>
      <c r="J16" s="68"/>
      <c r="K16" s="68"/>
      <c r="L16" s="70"/>
      <c r="M16" s="71"/>
      <c r="N16" s="72"/>
      <c r="O16" s="70"/>
      <c r="P16" s="71"/>
      <c r="Q16" s="72"/>
      <c r="R16" s="70"/>
      <c r="S16" s="71"/>
      <c r="T16" s="71"/>
      <c r="U16" s="71"/>
      <c r="V16" s="73"/>
      <c r="W16" s="70"/>
      <c r="X16" s="74"/>
    </row>
    <row r="17" spans="1:24" ht="31.5" customHeight="1">
      <c r="A17" s="189" t="s">
        <v>192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</row>
    <row r="18" spans="1:24" ht="21.75" customHeight="1">
      <c r="A18" s="176" t="s">
        <v>193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</row>
    <row r="19" spans="1:24" s="48" customFormat="1" ht="18.75" customHeight="1">
      <c r="A19" s="206" t="s">
        <v>58</v>
      </c>
      <c r="B19" s="206" t="s">
        <v>33</v>
      </c>
      <c r="C19" s="201" t="s">
        <v>134</v>
      </c>
      <c r="D19" s="204" t="s">
        <v>60</v>
      </c>
      <c r="E19" s="204" t="s">
        <v>0</v>
      </c>
      <c r="F19" s="201" t="s">
        <v>135</v>
      </c>
      <c r="G19" s="201" t="s">
        <v>1</v>
      </c>
      <c r="H19" s="201" t="s">
        <v>2</v>
      </c>
      <c r="I19" s="208" t="s">
        <v>4</v>
      </c>
      <c r="J19" s="201" t="s">
        <v>3</v>
      </c>
      <c r="K19" s="202" t="s">
        <v>62</v>
      </c>
      <c r="L19" s="202"/>
      <c r="M19" s="202"/>
      <c r="N19" s="203" t="s">
        <v>63</v>
      </c>
      <c r="O19" s="203"/>
      <c r="P19" s="203"/>
      <c r="Q19" s="202" t="s">
        <v>64</v>
      </c>
      <c r="R19" s="202"/>
      <c r="S19" s="202"/>
      <c r="T19" s="200" t="s">
        <v>65</v>
      </c>
      <c r="U19" s="200" t="s">
        <v>66</v>
      </c>
      <c r="V19" s="200" t="s">
        <v>113</v>
      </c>
      <c r="W19" s="207" t="s">
        <v>68</v>
      </c>
      <c r="X19" s="200" t="s">
        <v>69</v>
      </c>
    </row>
    <row r="20" spans="1:24" s="48" customFormat="1" ht="48" customHeight="1">
      <c r="A20" s="206"/>
      <c r="B20" s="206"/>
      <c r="C20" s="201"/>
      <c r="D20" s="204"/>
      <c r="E20" s="204"/>
      <c r="F20" s="201"/>
      <c r="G20" s="201"/>
      <c r="H20" s="201"/>
      <c r="I20" s="208"/>
      <c r="J20" s="201"/>
      <c r="K20" s="148" t="s">
        <v>70</v>
      </c>
      <c r="L20" s="132" t="s">
        <v>71</v>
      </c>
      <c r="M20" s="149" t="s">
        <v>72</v>
      </c>
      <c r="N20" s="148" t="s">
        <v>70</v>
      </c>
      <c r="O20" s="132" t="s">
        <v>71</v>
      </c>
      <c r="P20" s="149" t="s">
        <v>72</v>
      </c>
      <c r="Q20" s="148" t="s">
        <v>70</v>
      </c>
      <c r="R20" s="132" t="s">
        <v>71</v>
      </c>
      <c r="S20" s="149" t="s">
        <v>72</v>
      </c>
      <c r="T20" s="200"/>
      <c r="U20" s="200"/>
      <c r="V20" s="200"/>
      <c r="W20" s="207"/>
      <c r="X20" s="200"/>
    </row>
    <row r="21" spans="1:24" s="59" customFormat="1" ht="45" customHeight="1">
      <c r="A21" s="101">
        <f aca="true" t="shared" si="0" ref="A21:A26">RANK(W21,W$21:W$26)</f>
        <v>1</v>
      </c>
      <c r="B21" s="102"/>
      <c r="C21" s="95" t="s">
        <v>141</v>
      </c>
      <c r="D21" s="118"/>
      <c r="E21" s="159" t="s">
        <v>136</v>
      </c>
      <c r="F21" s="93" t="s">
        <v>168</v>
      </c>
      <c r="G21" s="119"/>
      <c r="H21" s="146"/>
      <c r="I21" s="146"/>
      <c r="J21" s="157" t="s">
        <v>165</v>
      </c>
      <c r="K21" s="106">
        <v>227</v>
      </c>
      <c r="L21" s="107">
        <f aca="true" t="shared" si="1" ref="L21:L26">K21/3.3</f>
        <v>68.7878787878788</v>
      </c>
      <c r="M21" s="108">
        <f aca="true" t="shared" si="2" ref="M21:M26">RANK(L21,L$21:L$26)</f>
        <v>1</v>
      </c>
      <c r="N21" s="106">
        <v>226</v>
      </c>
      <c r="O21" s="107">
        <f aca="true" t="shared" si="3" ref="O21:O26">N21/3.3</f>
        <v>68.48484848484848</v>
      </c>
      <c r="P21" s="108">
        <f aca="true" t="shared" si="4" ref="P21:P26">RANK(O21,O$16:O$26)</f>
        <v>1</v>
      </c>
      <c r="Q21" s="106">
        <v>218.5</v>
      </c>
      <c r="R21" s="107">
        <f aca="true" t="shared" si="5" ref="R21:R26">Q21/3.3</f>
        <v>66.21212121212122</v>
      </c>
      <c r="S21" s="108">
        <f aca="true" t="shared" si="6" ref="S21:S26">RANK(R21,R$21:R$26)</f>
        <v>1</v>
      </c>
      <c r="T21" s="108"/>
      <c r="U21" s="108"/>
      <c r="V21" s="109">
        <f aca="true" t="shared" si="7" ref="V21:V26">K21+N21+Q21</f>
        <v>671.5</v>
      </c>
      <c r="W21" s="107">
        <f aca="true" t="shared" si="8" ref="W21:W26">AVERAGE(L21,O21,R21)</f>
        <v>67.82828282828284</v>
      </c>
      <c r="X21" s="110" t="s">
        <v>136</v>
      </c>
    </row>
    <row r="22" spans="1:24" s="59" customFormat="1" ht="45" customHeight="1">
      <c r="A22" s="101">
        <f t="shared" si="0"/>
        <v>2</v>
      </c>
      <c r="B22" s="102"/>
      <c r="C22" s="95" t="s">
        <v>176</v>
      </c>
      <c r="D22" s="118"/>
      <c r="E22" s="159" t="s">
        <v>136</v>
      </c>
      <c r="F22" s="93" t="s">
        <v>177</v>
      </c>
      <c r="G22" s="119"/>
      <c r="H22" s="146"/>
      <c r="I22" s="146"/>
      <c r="J22" s="157" t="s">
        <v>165</v>
      </c>
      <c r="K22" s="106">
        <v>204</v>
      </c>
      <c r="L22" s="107">
        <f t="shared" si="1"/>
        <v>61.81818181818182</v>
      </c>
      <c r="M22" s="108">
        <f t="shared" si="2"/>
        <v>4</v>
      </c>
      <c r="N22" s="106">
        <v>206</v>
      </c>
      <c r="O22" s="107">
        <f t="shared" si="3"/>
        <v>62.42424242424243</v>
      </c>
      <c r="P22" s="108">
        <f t="shared" si="4"/>
        <v>2</v>
      </c>
      <c r="Q22" s="106">
        <v>211.5</v>
      </c>
      <c r="R22" s="107">
        <f t="shared" si="5"/>
        <v>64.0909090909091</v>
      </c>
      <c r="S22" s="108">
        <f t="shared" si="6"/>
        <v>2</v>
      </c>
      <c r="T22" s="108"/>
      <c r="U22" s="108"/>
      <c r="V22" s="109">
        <f t="shared" si="7"/>
        <v>621.5</v>
      </c>
      <c r="W22" s="107">
        <f t="shared" si="8"/>
        <v>62.77777777777778</v>
      </c>
      <c r="X22" s="110" t="s">
        <v>136</v>
      </c>
    </row>
    <row r="23" spans="1:24" s="59" customFormat="1" ht="45" customHeight="1">
      <c r="A23" s="101">
        <f t="shared" si="0"/>
        <v>3</v>
      </c>
      <c r="B23" s="102"/>
      <c r="C23" s="95" t="s">
        <v>186</v>
      </c>
      <c r="D23" s="118"/>
      <c r="E23" s="159" t="s">
        <v>138</v>
      </c>
      <c r="F23" s="93" t="s">
        <v>188</v>
      </c>
      <c r="G23" s="119"/>
      <c r="H23" s="146"/>
      <c r="I23" s="146"/>
      <c r="J23" s="157" t="s">
        <v>175</v>
      </c>
      <c r="K23" s="106">
        <v>210.5</v>
      </c>
      <c r="L23" s="107">
        <f t="shared" si="1"/>
        <v>63.78787878787879</v>
      </c>
      <c r="M23" s="108">
        <f t="shared" si="2"/>
        <v>3</v>
      </c>
      <c r="N23" s="106">
        <v>200</v>
      </c>
      <c r="O23" s="107">
        <f t="shared" si="3"/>
        <v>60.60606060606061</v>
      </c>
      <c r="P23" s="108">
        <f t="shared" si="4"/>
        <v>4</v>
      </c>
      <c r="Q23" s="106">
        <v>205.5</v>
      </c>
      <c r="R23" s="107">
        <f t="shared" si="5"/>
        <v>62.27272727272727</v>
      </c>
      <c r="S23" s="108">
        <f t="shared" si="6"/>
        <v>4</v>
      </c>
      <c r="T23" s="108"/>
      <c r="U23" s="108"/>
      <c r="V23" s="109">
        <f t="shared" si="7"/>
        <v>616</v>
      </c>
      <c r="W23" s="107">
        <f t="shared" si="8"/>
        <v>62.22222222222223</v>
      </c>
      <c r="X23" s="110" t="s">
        <v>136</v>
      </c>
    </row>
    <row r="24" spans="1:24" s="59" customFormat="1" ht="45" customHeight="1">
      <c r="A24" s="101">
        <f t="shared" si="0"/>
        <v>4</v>
      </c>
      <c r="B24" s="102"/>
      <c r="C24" s="95" t="s">
        <v>147</v>
      </c>
      <c r="D24" s="118"/>
      <c r="E24" s="159" t="s">
        <v>136</v>
      </c>
      <c r="F24" s="93" t="s">
        <v>169</v>
      </c>
      <c r="G24" s="119"/>
      <c r="H24" s="146"/>
      <c r="I24" s="146"/>
      <c r="J24" s="157" t="s">
        <v>165</v>
      </c>
      <c r="K24" s="106">
        <v>201</v>
      </c>
      <c r="L24" s="107">
        <f t="shared" si="1"/>
        <v>60.909090909090914</v>
      </c>
      <c r="M24" s="108">
        <f t="shared" si="2"/>
        <v>5</v>
      </c>
      <c r="N24" s="106">
        <v>203.5</v>
      </c>
      <c r="O24" s="107">
        <f t="shared" si="3"/>
        <v>61.66666666666667</v>
      </c>
      <c r="P24" s="108">
        <f t="shared" si="4"/>
        <v>3</v>
      </c>
      <c r="Q24" s="106">
        <v>208</v>
      </c>
      <c r="R24" s="107">
        <f t="shared" si="5"/>
        <v>63.03030303030303</v>
      </c>
      <c r="S24" s="108">
        <f t="shared" si="6"/>
        <v>3</v>
      </c>
      <c r="T24" s="108"/>
      <c r="U24" s="108"/>
      <c r="V24" s="109">
        <f t="shared" si="7"/>
        <v>612.5</v>
      </c>
      <c r="W24" s="107">
        <f t="shared" si="8"/>
        <v>61.86868686868687</v>
      </c>
      <c r="X24" s="110" t="s">
        <v>136</v>
      </c>
    </row>
    <row r="25" spans="1:24" s="59" customFormat="1" ht="45" customHeight="1">
      <c r="A25" s="101">
        <f t="shared" si="0"/>
        <v>5</v>
      </c>
      <c r="B25" s="102"/>
      <c r="C25" s="95" t="s">
        <v>166</v>
      </c>
      <c r="D25" s="118"/>
      <c r="E25" s="159" t="s">
        <v>136</v>
      </c>
      <c r="F25" s="93" t="s">
        <v>167</v>
      </c>
      <c r="G25" s="119"/>
      <c r="H25" s="146"/>
      <c r="I25" s="146"/>
      <c r="J25" s="157" t="s">
        <v>165</v>
      </c>
      <c r="K25" s="106">
        <v>212</v>
      </c>
      <c r="L25" s="107">
        <f t="shared" si="1"/>
        <v>64.24242424242425</v>
      </c>
      <c r="M25" s="108">
        <f t="shared" si="2"/>
        <v>2</v>
      </c>
      <c r="N25" s="106">
        <v>195</v>
      </c>
      <c r="O25" s="107">
        <f t="shared" si="3"/>
        <v>59.09090909090909</v>
      </c>
      <c r="P25" s="108">
        <f t="shared" si="4"/>
        <v>6</v>
      </c>
      <c r="Q25" s="106">
        <v>193</v>
      </c>
      <c r="R25" s="107">
        <f t="shared" si="5"/>
        <v>58.48484848484849</v>
      </c>
      <c r="S25" s="108">
        <f t="shared" si="6"/>
        <v>6</v>
      </c>
      <c r="T25" s="108"/>
      <c r="U25" s="108"/>
      <c r="V25" s="109">
        <f t="shared" si="7"/>
        <v>600</v>
      </c>
      <c r="W25" s="107">
        <f t="shared" si="8"/>
        <v>60.606060606060616</v>
      </c>
      <c r="X25" s="110" t="s">
        <v>138</v>
      </c>
    </row>
    <row r="26" spans="1:24" s="59" customFormat="1" ht="45" customHeight="1">
      <c r="A26" s="101">
        <f t="shared" si="0"/>
        <v>6</v>
      </c>
      <c r="B26" s="102"/>
      <c r="C26" s="95" t="s">
        <v>185</v>
      </c>
      <c r="D26" s="118"/>
      <c r="E26" s="159" t="s">
        <v>10</v>
      </c>
      <c r="F26" s="93" t="s">
        <v>187</v>
      </c>
      <c r="G26" s="119"/>
      <c r="H26" s="146"/>
      <c r="I26" s="146"/>
      <c r="J26" s="157" t="s">
        <v>182</v>
      </c>
      <c r="K26" s="106">
        <v>191.5</v>
      </c>
      <c r="L26" s="107">
        <f t="shared" si="1"/>
        <v>58.03030303030303</v>
      </c>
      <c r="M26" s="108">
        <f t="shared" si="2"/>
        <v>6</v>
      </c>
      <c r="N26" s="106">
        <v>199</v>
      </c>
      <c r="O26" s="107">
        <f t="shared" si="3"/>
        <v>60.303030303030305</v>
      </c>
      <c r="P26" s="108">
        <f t="shared" si="4"/>
        <v>5</v>
      </c>
      <c r="Q26" s="106">
        <v>197.5</v>
      </c>
      <c r="R26" s="107">
        <f t="shared" si="5"/>
        <v>59.84848484848485</v>
      </c>
      <c r="S26" s="108">
        <f t="shared" si="6"/>
        <v>5</v>
      </c>
      <c r="T26" s="108"/>
      <c r="U26" s="108"/>
      <c r="V26" s="109">
        <f t="shared" si="7"/>
        <v>588</v>
      </c>
      <c r="W26" s="107">
        <f t="shared" si="8"/>
        <v>59.3939393939394</v>
      </c>
      <c r="X26" s="110" t="s">
        <v>205</v>
      </c>
    </row>
    <row r="27" spans="1:24" s="145" customFormat="1" ht="49.5" customHeight="1">
      <c r="A27" s="136"/>
      <c r="B27" s="137"/>
      <c r="C27" s="138" t="s">
        <v>74</v>
      </c>
      <c r="D27" s="138"/>
      <c r="E27" s="138"/>
      <c r="F27" s="138"/>
      <c r="G27" s="138"/>
      <c r="H27" s="138" t="s">
        <v>75</v>
      </c>
      <c r="I27" s="138"/>
      <c r="J27" s="139" t="s">
        <v>161</v>
      </c>
      <c r="K27" s="138"/>
      <c r="L27" s="140"/>
      <c r="M27" s="141"/>
      <c r="N27" s="142"/>
      <c r="O27" s="140"/>
      <c r="P27" s="141"/>
      <c r="Q27" s="142"/>
      <c r="R27" s="140"/>
      <c r="S27" s="141"/>
      <c r="T27" s="141"/>
      <c r="U27" s="141"/>
      <c r="V27" s="143"/>
      <c r="W27" s="140"/>
      <c r="X27" s="144"/>
    </row>
    <row r="28" spans="1:24" ht="46.5" customHeight="1">
      <c r="A28" s="67"/>
      <c r="B28" s="4"/>
      <c r="C28" s="103" t="s">
        <v>77</v>
      </c>
      <c r="D28" s="103"/>
      <c r="E28" s="103"/>
      <c r="F28" s="103"/>
      <c r="G28" s="103"/>
      <c r="H28" s="103" t="s">
        <v>78</v>
      </c>
      <c r="I28" s="103"/>
      <c r="J28" s="105" t="s">
        <v>132</v>
      </c>
      <c r="K28" s="103"/>
      <c r="L28" s="70"/>
      <c r="M28" s="71"/>
      <c r="N28" s="72"/>
      <c r="O28" s="70"/>
      <c r="P28" s="71"/>
      <c r="Q28" s="72"/>
      <c r="R28" s="70"/>
      <c r="S28" s="71"/>
      <c r="T28" s="71"/>
      <c r="U28" s="71"/>
      <c r="V28" s="73"/>
      <c r="W28" s="70"/>
      <c r="X28" s="74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mergeCells count="47">
    <mergeCell ref="V19:V20"/>
    <mergeCell ref="W19:W20"/>
    <mergeCell ref="X19:X20"/>
    <mergeCell ref="J19:J20"/>
    <mergeCell ref="K19:M19"/>
    <mergeCell ref="N19:P19"/>
    <mergeCell ref="Q19:S19"/>
    <mergeCell ref="T19:T20"/>
    <mergeCell ref="U19:U20"/>
    <mergeCell ref="A18:X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V10:V11"/>
    <mergeCell ref="W10:W11"/>
    <mergeCell ref="X10:X11"/>
    <mergeCell ref="A17:X17"/>
    <mergeCell ref="H10:H11"/>
    <mergeCell ref="I10:I11"/>
    <mergeCell ref="J10:J11"/>
    <mergeCell ref="K10:M10"/>
    <mergeCell ref="A8:X8"/>
    <mergeCell ref="A9:F9"/>
    <mergeCell ref="S9:X9"/>
    <mergeCell ref="A10:A11"/>
    <mergeCell ref="B10:B11"/>
    <mergeCell ref="C10:C11"/>
    <mergeCell ref="D10:D11"/>
    <mergeCell ref="E10:E11"/>
    <mergeCell ref="T10:T11"/>
    <mergeCell ref="U10:U11"/>
    <mergeCell ref="F10:F11"/>
    <mergeCell ref="G10:G11"/>
    <mergeCell ref="A2:X2"/>
    <mergeCell ref="A3:X3"/>
    <mergeCell ref="A4:X4"/>
    <mergeCell ref="A5:X5"/>
    <mergeCell ref="A6:X6"/>
    <mergeCell ref="A7:X7"/>
    <mergeCell ref="N10:P10"/>
    <mergeCell ref="Q10:S10"/>
  </mergeCells>
  <printOptions horizontalCentered="1"/>
  <pageMargins left="0" right="0" top="0" bottom="0" header="0.31496062992125984" footer="0.31496062992125984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16"/>
  <sheetViews>
    <sheetView view="pageBreakPreview" zoomScale="70" zoomScaleNormal="75" zoomScaleSheetLayoutView="70" zoomScalePageLayoutView="0" workbookViewId="0" topLeftCell="C2">
      <selection activeCell="C12" sqref="C12"/>
    </sheetView>
  </sheetViews>
  <sheetFormatPr defaultColWidth="10.66015625" defaultRowHeight="5.25" customHeight="1"/>
  <cols>
    <col min="1" max="1" width="8.33203125" style="24" customWidth="1"/>
    <col min="2" max="2" width="0" style="24" hidden="1" customWidth="1"/>
    <col min="3" max="3" width="25.33203125" style="24" customWidth="1"/>
    <col min="4" max="4" width="0" style="24" hidden="1" customWidth="1"/>
    <col min="5" max="5" width="8" style="24" customWidth="1"/>
    <col min="6" max="6" width="49.5" style="24" customWidth="1"/>
    <col min="7" max="7" width="10.66015625" style="24" hidden="1" customWidth="1"/>
    <col min="8" max="8" width="12.66015625" style="24" hidden="1" customWidth="1"/>
    <col min="9" max="9" width="10.66015625" style="24" hidden="1" customWidth="1"/>
    <col min="10" max="10" width="25.5" style="24" customWidth="1"/>
    <col min="11" max="11" width="10" style="25" customWidth="1"/>
    <col min="12" max="12" width="13.33203125" style="26" customWidth="1"/>
    <col min="13" max="13" width="5.16015625" style="24" customWidth="1"/>
    <col min="14" max="14" width="10" style="25" customWidth="1"/>
    <col min="15" max="15" width="13.5" style="26" customWidth="1"/>
    <col min="16" max="16" width="5" style="24" customWidth="1"/>
    <col min="17" max="17" width="11.16015625" style="25" customWidth="1"/>
    <col min="18" max="18" width="13.33203125" style="26" customWidth="1"/>
    <col min="19" max="20" width="5" style="24" customWidth="1"/>
    <col min="21" max="21" width="5.66015625" style="24" customWidth="1"/>
    <col min="22" max="22" width="10" style="24" customWidth="1"/>
    <col min="23" max="23" width="13.33203125" style="26" customWidth="1"/>
    <col min="24" max="24" width="10.66015625" style="24" customWidth="1"/>
    <col min="25" max="25" width="12.66015625" style="24" customWidth="1"/>
    <col min="26" max="26" width="15.66015625" style="24" customWidth="1"/>
    <col min="27" max="16384" width="10.66015625" style="24" customWidth="1"/>
  </cols>
  <sheetData>
    <row r="1" spans="1:36" s="30" customFormat="1" ht="16.5" customHeight="1" hidden="1">
      <c r="A1" s="27" t="s">
        <v>46</v>
      </c>
      <c r="B1" s="27"/>
      <c r="C1" s="28"/>
      <c r="D1" s="27" t="s">
        <v>47</v>
      </c>
      <c r="E1" s="29"/>
      <c r="F1" s="28"/>
      <c r="G1" s="27" t="s">
        <v>48</v>
      </c>
      <c r="J1" s="28"/>
      <c r="K1" s="31"/>
      <c r="L1" s="32" t="s">
        <v>49</v>
      </c>
      <c r="M1" s="33"/>
      <c r="N1" s="31"/>
      <c r="O1" s="32" t="s">
        <v>50</v>
      </c>
      <c r="P1" s="33"/>
      <c r="Q1" s="31"/>
      <c r="R1" s="32" t="s">
        <v>51</v>
      </c>
      <c r="S1" s="33"/>
      <c r="T1" s="33"/>
      <c r="U1" s="33"/>
      <c r="V1" s="33"/>
      <c r="W1" s="34" t="s">
        <v>52</v>
      </c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J1" s="36"/>
    </row>
    <row r="2" spans="1:24" s="37" customFormat="1" ht="38.25" customHeight="1">
      <c r="A2" s="185" t="s">
        <v>133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210"/>
    </row>
    <row r="3" spans="1:23" s="37" customFormat="1" ht="41.25" customHeight="1" hidden="1">
      <c r="A3" s="186" t="s">
        <v>53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</row>
    <row r="4" spans="1:23" s="38" customFormat="1" ht="21" customHeight="1" hidden="1">
      <c r="A4" s="187" t="s">
        <v>54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</row>
    <row r="5" spans="1:25" s="37" customFormat="1" ht="25.5" customHeight="1">
      <c r="A5" s="188" t="s">
        <v>55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210"/>
      <c r="Y5" s="39"/>
    </row>
    <row r="6" spans="1:26" s="39" customFormat="1" ht="26.25" customHeight="1">
      <c r="A6" s="189" t="s">
        <v>79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210"/>
      <c r="Z6" s="37"/>
    </row>
    <row r="7" spans="1:26" s="39" customFormat="1" ht="21" customHeight="1">
      <c r="A7" s="176" t="s">
        <v>115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210"/>
      <c r="Z7" s="37"/>
    </row>
    <row r="8" spans="1:26" s="39" customFormat="1" ht="21" customHeight="1">
      <c r="A8" s="212" t="s">
        <v>137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0"/>
      <c r="Z8" s="37"/>
    </row>
    <row r="9" spans="1:26" s="37" customFormat="1" ht="20.25" customHeight="1">
      <c r="A9" s="190" t="s">
        <v>57</v>
      </c>
      <c r="B9" s="190"/>
      <c r="C9" s="190"/>
      <c r="D9" s="190"/>
      <c r="E9" s="190"/>
      <c r="F9" s="190"/>
      <c r="G9" s="123"/>
      <c r="H9" s="123"/>
      <c r="I9" s="123"/>
      <c r="J9" s="123"/>
      <c r="K9" s="124"/>
      <c r="L9" s="124"/>
      <c r="M9" s="124"/>
      <c r="N9" s="124"/>
      <c r="O9" s="124"/>
      <c r="P9" s="124"/>
      <c r="Q9" s="124"/>
      <c r="R9" s="134"/>
      <c r="S9" s="205" t="s">
        <v>130</v>
      </c>
      <c r="T9" s="211"/>
      <c r="U9" s="211"/>
      <c r="V9" s="211"/>
      <c r="W9" s="211"/>
      <c r="X9" s="210"/>
      <c r="Y9" s="39"/>
      <c r="Z9" s="45"/>
    </row>
    <row r="10" spans="1:26" s="48" customFormat="1" ht="18.75" customHeight="1">
      <c r="A10" s="183" t="s">
        <v>58</v>
      </c>
      <c r="B10" s="183" t="s">
        <v>33</v>
      </c>
      <c r="C10" s="179" t="s">
        <v>121</v>
      </c>
      <c r="D10" s="184" t="s">
        <v>60</v>
      </c>
      <c r="E10" s="184" t="s">
        <v>0</v>
      </c>
      <c r="F10" s="179" t="s">
        <v>122</v>
      </c>
      <c r="G10" s="179" t="s">
        <v>1</v>
      </c>
      <c r="H10" s="179" t="s">
        <v>2</v>
      </c>
      <c r="I10" s="178" t="s">
        <v>4</v>
      </c>
      <c r="J10" s="179" t="s">
        <v>3</v>
      </c>
      <c r="K10" s="182" t="s">
        <v>62</v>
      </c>
      <c r="L10" s="182"/>
      <c r="M10" s="182"/>
      <c r="N10" s="181" t="s">
        <v>63</v>
      </c>
      <c r="O10" s="181"/>
      <c r="P10" s="181"/>
      <c r="Q10" s="182" t="s">
        <v>64</v>
      </c>
      <c r="R10" s="182"/>
      <c r="S10" s="182"/>
      <c r="T10" s="177" t="s">
        <v>65</v>
      </c>
      <c r="U10" s="177" t="s">
        <v>66</v>
      </c>
      <c r="V10" s="177" t="s">
        <v>113</v>
      </c>
      <c r="W10" s="180" t="s">
        <v>68</v>
      </c>
      <c r="X10" s="195" t="s">
        <v>69</v>
      </c>
      <c r="Y10" s="39"/>
      <c r="Z10" s="45"/>
    </row>
    <row r="11" spans="1:24" s="48" customFormat="1" ht="48" customHeight="1">
      <c r="A11" s="183"/>
      <c r="B11" s="183"/>
      <c r="C11" s="179"/>
      <c r="D11" s="184"/>
      <c r="E11" s="184"/>
      <c r="F11" s="179"/>
      <c r="G11" s="179"/>
      <c r="H11" s="179"/>
      <c r="I11" s="178"/>
      <c r="J11" s="179"/>
      <c r="K11" s="128" t="s">
        <v>70</v>
      </c>
      <c r="L11" s="129" t="s">
        <v>71</v>
      </c>
      <c r="M11" s="130" t="s">
        <v>72</v>
      </c>
      <c r="N11" s="128" t="s">
        <v>70</v>
      </c>
      <c r="O11" s="129" t="s">
        <v>71</v>
      </c>
      <c r="P11" s="130" t="s">
        <v>72</v>
      </c>
      <c r="Q11" s="128" t="s">
        <v>70</v>
      </c>
      <c r="R11" s="129" t="s">
        <v>71</v>
      </c>
      <c r="S11" s="130" t="s">
        <v>72</v>
      </c>
      <c r="T11" s="177"/>
      <c r="U11" s="177"/>
      <c r="V11" s="177"/>
      <c r="W11" s="180"/>
      <c r="X11" s="195"/>
    </row>
    <row r="12" spans="1:28" s="59" customFormat="1" ht="68.25" customHeight="1">
      <c r="A12" s="50">
        <f>RANK(W12,W$12:W$12)</f>
        <v>1</v>
      </c>
      <c r="B12" s="51"/>
      <c r="C12" s="151" t="s">
        <v>203</v>
      </c>
      <c r="D12" s="97" t="s">
        <v>19</v>
      </c>
      <c r="E12" s="159" t="s">
        <v>170</v>
      </c>
      <c r="F12" s="152" t="s">
        <v>202</v>
      </c>
      <c r="G12" s="153" t="s">
        <v>21</v>
      </c>
      <c r="H12" s="122" t="s">
        <v>17</v>
      </c>
      <c r="I12" s="120" t="s">
        <v>112</v>
      </c>
      <c r="J12" s="157" t="s">
        <v>172</v>
      </c>
      <c r="K12" s="52">
        <v>172.5</v>
      </c>
      <c r="L12" s="53">
        <f>K12/3</f>
        <v>57.5</v>
      </c>
      <c r="M12" s="54">
        <f>RANK(L12,L$12:L$12)</f>
        <v>1</v>
      </c>
      <c r="N12" s="52">
        <v>171</v>
      </c>
      <c r="O12" s="53">
        <f>N12/3</f>
        <v>57</v>
      </c>
      <c r="P12" s="54">
        <f>RANK(O12,O$12:O$12)</f>
        <v>1</v>
      </c>
      <c r="Q12" s="52">
        <v>174</v>
      </c>
      <c r="R12" s="53">
        <f>Q12/3</f>
        <v>58</v>
      </c>
      <c r="S12" s="54">
        <f>RANK(R12,R$12:R$12)</f>
        <v>1</v>
      </c>
      <c r="T12" s="55">
        <v>1</v>
      </c>
      <c r="U12" s="55"/>
      <c r="V12" s="56">
        <f>K12+N12+Q12</f>
        <v>517.5</v>
      </c>
      <c r="W12" s="135">
        <f>AVERAGE(L12,O12,R12)-0.5</f>
        <v>57</v>
      </c>
      <c r="X12" s="147"/>
      <c r="AB12" s="60"/>
    </row>
    <row r="13" spans="1:23" ht="96.75" customHeight="1">
      <c r="A13" s="67"/>
      <c r="B13" s="4"/>
      <c r="C13" s="154" t="s">
        <v>74</v>
      </c>
      <c r="D13" s="154"/>
      <c r="E13" s="154"/>
      <c r="F13" s="154"/>
      <c r="G13" s="154"/>
      <c r="H13" s="154" t="s">
        <v>75</v>
      </c>
      <c r="I13" s="154"/>
      <c r="J13" s="156" t="s">
        <v>201</v>
      </c>
      <c r="K13" s="68"/>
      <c r="L13" s="70"/>
      <c r="M13" s="71"/>
      <c r="N13" s="72"/>
      <c r="O13" s="70"/>
      <c r="P13" s="71"/>
      <c r="Q13" s="72"/>
      <c r="R13" s="70"/>
      <c r="S13" s="71"/>
      <c r="T13" s="71"/>
      <c r="U13" s="71"/>
      <c r="V13" s="73"/>
      <c r="W13" s="70"/>
    </row>
    <row r="14" spans="1:23" ht="15" customHeight="1">
      <c r="A14" s="67"/>
      <c r="B14" s="4"/>
      <c r="C14" s="125"/>
      <c r="D14" s="125"/>
      <c r="E14" s="125"/>
      <c r="F14" s="125"/>
      <c r="G14" s="125"/>
      <c r="H14" s="125"/>
      <c r="I14" s="125"/>
      <c r="J14" s="126"/>
      <c r="K14" s="68"/>
      <c r="L14" s="70"/>
      <c r="M14" s="71"/>
      <c r="N14" s="72"/>
      <c r="O14" s="70"/>
      <c r="P14" s="71"/>
      <c r="Q14" s="72"/>
      <c r="R14" s="70"/>
      <c r="S14" s="71"/>
      <c r="T14" s="71"/>
      <c r="U14" s="71"/>
      <c r="V14" s="73"/>
      <c r="W14" s="70"/>
    </row>
    <row r="15" spans="1:23" ht="50.25" customHeight="1">
      <c r="A15" s="67"/>
      <c r="B15" s="4"/>
      <c r="C15" s="125" t="s">
        <v>77</v>
      </c>
      <c r="D15" s="125"/>
      <c r="E15" s="125"/>
      <c r="F15" s="125"/>
      <c r="G15" s="125"/>
      <c r="H15" s="125" t="s">
        <v>78</v>
      </c>
      <c r="I15" s="125"/>
      <c r="J15" s="127" t="s">
        <v>132</v>
      </c>
      <c r="K15" s="68"/>
      <c r="L15" s="70"/>
      <c r="M15" s="71"/>
      <c r="N15" s="72"/>
      <c r="O15" s="70"/>
      <c r="P15" s="71"/>
      <c r="Q15" s="72"/>
      <c r="R15" s="70"/>
      <c r="S15" s="71"/>
      <c r="T15" s="71"/>
      <c r="U15" s="71"/>
      <c r="V15" s="73"/>
      <c r="W15" s="70"/>
    </row>
    <row r="16" spans="1:23" ht="28.5" customHeight="1">
      <c r="A16" s="67"/>
      <c r="B16" s="4"/>
      <c r="C16" s="68"/>
      <c r="D16" s="68"/>
      <c r="E16" s="68"/>
      <c r="F16" s="68"/>
      <c r="G16" s="68"/>
      <c r="H16" s="68"/>
      <c r="I16" s="68"/>
      <c r="J16" s="68"/>
      <c r="K16" s="68"/>
      <c r="L16" s="70"/>
      <c r="M16" s="71"/>
      <c r="N16" s="72"/>
      <c r="O16" s="70"/>
      <c r="P16" s="71"/>
      <c r="Q16" s="72"/>
      <c r="R16" s="70"/>
      <c r="S16" s="71"/>
      <c r="T16" s="71"/>
      <c r="U16" s="71"/>
      <c r="V16" s="73"/>
      <c r="W16" s="70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27">
    <mergeCell ref="Q10:S10"/>
    <mergeCell ref="T10:T11"/>
    <mergeCell ref="G10:G11"/>
    <mergeCell ref="H10:H11"/>
    <mergeCell ref="I10:I11"/>
    <mergeCell ref="J10:J11"/>
    <mergeCell ref="K10:M10"/>
    <mergeCell ref="A3:W3"/>
    <mergeCell ref="A4:W4"/>
    <mergeCell ref="A9:F9"/>
    <mergeCell ref="B10:B11"/>
    <mergeCell ref="C10:C11"/>
    <mergeCell ref="U10:U11"/>
    <mergeCell ref="D10:D11"/>
    <mergeCell ref="E10:E11"/>
    <mergeCell ref="F10:F11"/>
    <mergeCell ref="N10:P10"/>
    <mergeCell ref="A2:X2"/>
    <mergeCell ref="X10:X11"/>
    <mergeCell ref="S9:X9"/>
    <mergeCell ref="A8:X8"/>
    <mergeCell ref="A7:X7"/>
    <mergeCell ref="A6:X6"/>
    <mergeCell ref="A5:X5"/>
    <mergeCell ref="A10:A11"/>
    <mergeCell ref="V10:V11"/>
    <mergeCell ref="W10:W11"/>
  </mergeCells>
  <printOptions/>
  <pageMargins left="0" right="0" top="0" bottom="0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view="pageBreakPreview" zoomScale="54" zoomScaleNormal="75" zoomScaleSheetLayoutView="54" zoomScalePageLayoutView="0" workbookViewId="0" topLeftCell="A2">
      <selection activeCell="J28" activeCellId="1" sqref="A15:V24 J28"/>
    </sheetView>
  </sheetViews>
  <sheetFormatPr defaultColWidth="10.66015625" defaultRowHeight="5.25" customHeight="1"/>
  <cols>
    <col min="1" max="1" width="6.5" style="24" customWidth="1"/>
    <col min="2" max="2" width="0" style="24" hidden="1" customWidth="1"/>
    <col min="3" max="3" width="24.5" style="24" customWidth="1"/>
    <col min="4" max="5" width="0" style="24" hidden="1" customWidth="1"/>
    <col min="6" max="6" width="48" style="24" customWidth="1"/>
    <col min="7" max="7" width="0" style="24" hidden="1" customWidth="1"/>
    <col min="8" max="8" width="0" style="76" hidden="1" customWidth="1"/>
    <col min="9" max="9" width="21.16015625" style="24" customWidth="1"/>
    <col min="10" max="10" width="10" style="25" customWidth="1"/>
    <col min="11" max="11" width="12.83203125" style="26" customWidth="1"/>
    <col min="12" max="12" width="5.83203125" style="24" customWidth="1"/>
    <col min="13" max="13" width="10" style="25" customWidth="1"/>
    <col min="14" max="14" width="13.5" style="26" customWidth="1"/>
    <col min="15" max="15" width="6.66015625" style="24" customWidth="1"/>
    <col min="16" max="16" width="10.5" style="25" customWidth="1"/>
    <col min="17" max="17" width="13.33203125" style="26" customWidth="1"/>
    <col min="18" max="18" width="7.16015625" style="24" customWidth="1"/>
    <col min="19" max="20" width="8.16015625" style="24" customWidth="1"/>
    <col min="21" max="21" width="10" style="24" customWidth="1"/>
    <col min="22" max="22" width="12" style="26" customWidth="1"/>
    <col min="23" max="23" width="15.16015625" style="24" customWidth="1"/>
    <col min="24" max="16384" width="10.66015625" style="24" customWidth="1"/>
  </cols>
  <sheetData>
    <row r="1" spans="1:34" s="30" customFormat="1" ht="16.5" customHeight="1" hidden="1">
      <c r="A1" s="27" t="s">
        <v>46</v>
      </c>
      <c r="B1" s="27"/>
      <c r="C1" s="28"/>
      <c r="D1" s="27" t="s">
        <v>47</v>
      </c>
      <c r="E1" s="29"/>
      <c r="F1" s="28"/>
      <c r="G1" s="27" t="s">
        <v>48</v>
      </c>
      <c r="H1" s="29"/>
      <c r="I1" s="28"/>
      <c r="J1" s="31"/>
      <c r="K1" s="32" t="s">
        <v>49</v>
      </c>
      <c r="L1" s="33"/>
      <c r="M1" s="31"/>
      <c r="N1" s="32" t="s">
        <v>50</v>
      </c>
      <c r="O1" s="33"/>
      <c r="P1" s="31"/>
      <c r="Q1" s="32" t="s">
        <v>51</v>
      </c>
      <c r="R1" s="33"/>
      <c r="S1" s="33"/>
      <c r="T1" s="33"/>
      <c r="U1" s="33"/>
      <c r="V1" s="34" t="s">
        <v>52</v>
      </c>
      <c r="W1" s="36"/>
      <c r="X1" s="36"/>
      <c r="Y1" s="36"/>
      <c r="Z1" s="36"/>
      <c r="AA1" s="36"/>
      <c r="AB1" s="36"/>
      <c r="AC1" s="36"/>
      <c r="AD1" s="36"/>
      <c r="AE1" s="36"/>
      <c r="AF1" s="36"/>
      <c r="AH1" s="36"/>
    </row>
    <row r="2" spans="1:22" s="37" customFormat="1" ht="30" customHeight="1">
      <c r="A2" s="223" t="s">
        <v>80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</row>
    <row r="3" spans="1:22" s="37" customFormat="1" ht="41.25" customHeight="1" hidden="1">
      <c r="A3" s="224" t="s">
        <v>53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1:22" s="38" customFormat="1" ht="21" customHeight="1" hidden="1">
      <c r="A4" s="225" t="s">
        <v>54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</row>
    <row r="5" spans="1:22" s="37" customFormat="1" ht="30" customHeight="1">
      <c r="A5" s="226" t="s">
        <v>55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</row>
    <row r="6" spans="1:23" s="41" customFormat="1" ht="24" customHeight="1">
      <c r="A6" s="227" t="s">
        <v>81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77"/>
    </row>
    <row r="7" spans="1:22" s="37" customFormat="1" ht="21" customHeight="1">
      <c r="A7" s="228" t="s">
        <v>57</v>
      </c>
      <c r="B7" s="228"/>
      <c r="C7" s="228"/>
      <c r="D7" s="228"/>
      <c r="E7" s="228"/>
      <c r="F7" s="228"/>
      <c r="G7" s="40"/>
      <c r="H7" s="40"/>
      <c r="I7" s="40"/>
      <c r="J7" s="40"/>
      <c r="K7" s="40"/>
      <c r="L7" s="40"/>
      <c r="M7" s="40"/>
      <c r="N7" s="40"/>
      <c r="O7" s="40"/>
      <c r="P7" s="40"/>
      <c r="Q7" s="229" t="s">
        <v>82</v>
      </c>
      <c r="R7" s="229"/>
      <c r="S7" s="229"/>
      <c r="T7" s="229"/>
      <c r="U7" s="229"/>
      <c r="V7" s="229"/>
    </row>
    <row r="8" spans="1:22" s="48" customFormat="1" ht="18.75" customHeight="1">
      <c r="A8" s="219" t="s">
        <v>58</v>
      </c>
      <c r="B8" s="219" t="s">
        <v>33</v>
      </c>
      <c r="C8" s="217" t="s">
        <v>59</v>
      </c>
      <c r="D8" s="220" t="s">
        <v>60</v>
      </c>
      <c r="E8" s="220" t="s">
        <v>0</v>
      </c>
      <c r="F8" s="217" t="s">
        <v>61</v>
      </c>
      <c r="G8" s="216" t="s">
        <v>1</v>
      </c>
      <c r="H8" s="216" t="s">
        <v>2</v>
      </c>
      <c r="I8" s="217" t="s">
        <v>3</v>
      </c>
      <c r="J8" s="218" t="s">
        <v>62</v>
      </c>
      <c r="K8" s="218"/>
      <c r="L8" s="218"/>
      <c r="M8" s="218" t="s">
        <v>63</v>
      </c>
      <c r="N8" s="218"/>
      <c r="O8" s="218"/>
      <c r="P8" s="218" t="s">
        <v>64</v>
      </c>
      <c r="Q8" s="218"/>
      <c r="R8" s="218"/>
      <c r="S8" s="214" t="s">
        <v>65</v>
      </c>
      <c r="T8" s="214" t="s">
        <v>66</v>
      </c>
      <c r="U8" s="214" t="s">
        <v>67</v>
      </c>
      <c r="V8" s="215" t="s">
        <v>68</v>
      </c>
    </row>
    <row r="9" spans="1:22" s="48" customFormat="1" ht="48" customHeight="1">
      <c r="A9" s="219"/>
      <c r="B9" s="219"/>
      <c r="C9" s="217"/>
      <c r="D9" s="220"/>
      <c r="E9" s="220"/>
      <c r="F9" s="217"/>
      <c r="G9" s="216"/>
      <c r="H9" s="216"/>
      <c r="I9" s="217"/>
      <c r="J9" s="46" t="s">
        <v>70</v>
      </c>
      <c r="K9" s="49" t="s">
        <v>71</v>
      </c>
      <c r="L9" s="47" t="s">
        <v>72</v>
      </c>
      <c r="M9" s="46" t="s">
        <v>70</v>
      </c>
      <c r="N9" s="49" t="s">
        <v>71</v>
      </c>
      <c r="O9" s="47" t="s">
        <v>72</v>
      </c>
      <c r="P9" s="46" t="s">
        <v>70</v>
      </c>
      <c r="Q9" s="49" t="s">
        <v>71</v>
      </c>
      <c r="R9" s="47" t="s">
        <v>72</v>
      </c>
      <c r="S9" s="214"/>
      <c r="T9" s="214"/>
      <c r="U9" s="214"/>
      <c r="V9" s="215"/>
    </row>
    <row r="10" spans="1:22" s="66" customFormat="1" ht="21" customHeight="1">
      <c r="A10" s="221" t="s">
        <v>83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</row>
    <row r="11" spans="1:22" s="66" customFormat="1" ht="48" customHeight="1">
      <c r="A11" s="61">
        <f>RANK(V11,V$11:V$12)</f>
        <v>1</v>
      </c>
      <c r="B11" s="1" t="s">
        <v>84</v>
      </c>
      <c r="C11" s="9" t="s">
        <v>41</v>
      </c>
      <c r="D11" s="78" t="s">
        <v>30</v>
      </c>
      <c r="E11" s="8">
        <v>2</v>
      </c>
      <c r="F11" s="13" t="s">
        <v>42</v>
      </c>
      <c r="G11" s="11" t="s">
        <v>31</v>
      </c>
      <c r="H11" s="8" t="s">
        <v>17</v>
      </c>
      <c r="I11" s="8" t="s">
        <v>8</v>
      </c>
      <c r="J11" s="62">
        <v>0</v>
      </c>
      <c r="K11" s="63">
        <f>J11/3</f>
        <v>0</v>
      </c>
      <c r="L11" s="64">
        <f>RANK(K11,K$11:K$12)</f>
        <v>1</v>
      </c>
      <c r="M11" s="62">
        <v>0</v>
      </c>
      <c r="N11" s="63">
        <f>M11/3</f>
        <v>0</v>
      </c>
      <c r="O11" s="64">
        <f>RANK(N11,N$11:N$12)</f>
        <v>1</v>
      </c>
      <c r="P11" s="62">
        <v>0</v>
      </c>
      <c r="Q11" s="63">
        <f>P11/3</f>
        <v>0</v>
      </c>
      <c r="R11" s="64">
        <f>RANK(Q11,Q$11:Q$12)</f>
        <v>1</v>
      </c>
      <c r="S11" s="79"/>
      <c r="T11" s="64"/>
      <c r="U11" s="65">
        <f>P11+M11+J11</f>
        <v>0</v>
      </c>
      <c r="V11" s="63">
        <f>(K11+N11+Q11)/3</f>
        <v>0</v>
      </c>
    </row>
    <row r="12" spans="1:22" s="66" customFormat="1" ht="48" customHeight="1">
      <c r="A12" s="61">
        <f>RANK(V12,V$11:V$12)</f>
        <v>1</v>
      </c>
      <c r="B12" s="80"/>
      <c r="C12" s="9" t="s">
        <v>85</v>
      </c>
      <c r="D12" s="2" t="s">
        <v>86</v>
      </c>
      <c r="E12" s="12" t="s">
        <v>5</v>
      </c>
      <c r="F12" s="13" t="s">
        <v>36</v>
      </c>
      <c r="G12" s="11" t="s">
        <v>6</v>
      </c>
      <c r="H12" s="8" t="s">
        <v>7</v>
      </c>
      <c r="I12" s="8" t="s">
        <v>8</v>
      </c>
      <c r="J12" s="62">
        <v>0</v>
      </c>
      <c r="K12" s="63">
        <f>J12/3</f>
        <v>0</v>
      </c>
      <c r="L12" s="64">
        <f>RANK(K12,K$11:K$12)</f>
        <v>1</v>
      </c>
      <c r="M12" s="62">
        <v>0</v>
      </c>
      <c r="N12" s="63">
        <f>M12/3</f>
        <v>0</v>
      </c>
      <c r="O12" s="64">
        <f>RANK(N12,N$11:N$12)</f>
        <v>1</v>
      </c>
      <c r="P12" s="62">
        <v>0</v>
      </c>
      <c r="Q12" s="63">
        <f>P12/3</f>
        <v>0</v>
      </c>
      <c r="R12" s="64">
        <f>RANK(Q12,Q$11:Q$12)</f>
        <v>1</v>
      </c>
      <c r="S12" s="79"/>
      <c r="T12" s="64"/>
      <c r="U12" s="65">
        <f>P12+M12+J12</f>
        <v>0</v>
      </c>
      <c r="V12" s="63">
        <f>(K12+N12+Q12)/3</f>
        <v>0</v>
      </c>
    </row>
    <row r="13" spans="1:24" s="66" customFormat="1" ht="22.5" customHeight="1">
      <c r="A13" s="222" t="s">
        <v>87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39"/>
      <c r="X13" s="45"/>
    </row>
    <row r="14" spans="1:24" s="66" customFormat="1" ht="22.5" customHeight="1">
      <c r="A14" s="219" t="s">
        <v>58</v>
      </c>
      <c r="B14" s="219" t="s">
        <v>33</v>
      </c>
      <c r="C14" s="217" t="s">
        <v>59</v>
      </c>
      <c r="D14" s="220" t="s">
        <v>60</v>
      </c>
      <c r="E14" s="220" t="s">
        <v>0</v>
      </c>
      <c r="F14" s="217" t="s">
        <v>61</v>
      </c>
      <c r="G14" s="216" t="s">
        <v>1</v>
      </c>
      <c r="H14" s="216" t="s">
        <v>2</v>
      </c>
      <c r="I14" s="217" t="s">
        <v>3</v>
      </c>
      <c r="J14" s="218" t="s">
        <v>62</v>
      </c>
      <c r="K14" s="218"/>
      <c r="L14" s="218"/>
      <c r="M14" s="218" t="s">
        <v>63</v>
      </c>
      <c r="N14" s="218"/>
      <c r="O14" s="218"/>
      <c r="P14" s="218" t="s">
        <v>64</v>
      </c>
      <c r="Q14" s="218"/>
      <c r="R14" s="218"/>
      <c r="S14" s="214" t="s">
        <v>65</v>
      </c>
      <c r="T14" s="214" t="s">
        <v>66</v>
      </c>
      <c r="U14" s="214" t="s">
        <v>67</v>
      </c>
      <c r="V14" s="215" t="s">
        <v>68</v>
      </c>
      <c r="W14" s="39"/>
      <c r="X14" s="45"/>
    </row>
    <row r="15" spans="1:24" s="66" customFormat="1" ht="50.25" customHeight="1">
      <c r="A15" s="219"/>
      <c r="B15" s="219"/>
      <c r="C15" s="217"/>
      <c r="D15" s="220"/>
      <c r="E15" s="220"/>
      <c r="F15" s="217"/>
      <c r="G15" s="216"/>
      <c r="H15" s="216"/>
      <c r="I15" s="217"/>
      <c r="J15" s="46" t="s">
        <v>70</v>
      </c>
      <c r="K15" s="49" t="s">
        <v>71</v>
      </c>
      <c r="L15" s="47" t="s">
        <v>72</v>
      </c>
      <c r="M15" s="46" t="s">
        <v>70</v>
      </c>
      <c r="N15" s="49" t="s">
        <v>71</v>
      </c>
      <c r="O15" s="47" t="s">
        <v>72</v>
      </c>
      <c r="P15" s="46" t="s">
        <v>70</v>
      </c>
      <c r="Q15" s="49" t="s">
        <v>71</v>
      </c>
      <c r="R15" s="47" t="s">
        <v>72</v>
      </c>
      <c r="S15" s="214"/>
      <c r="T15" s="214"/>
      <c r="U15" s="214"/>
      <c r="V15" s="215"/>
      <c r="W15" s="39"/>
      <c r="X15" s="45"/>
    </row>
    <row r="16" spans="1:24" s="66" customFormat="1" ht="46.5" customHeight="1">
      <c r="A16" s="61">
        <f aca="true" t="shared" si="0" ref="A16:A22">RANK(V16,V$16:V$22)</f>
        <v>1</v>
      </c>
      <c r="B16" s="1" t="s">
        <v>88</v>
      </c>
      <c r="C16" s="14" t="s">
        <v>34</v>
      </c>
      <c r="D16" s="2" t="s">
        <v>19</v>
      </c>
      <c r="E16" s="12" t="s">
        <v>20</v>
      </c>
      <c r="F16" s="15" t="s">
        <v>35</v>
      </c>
      <c r="G16" s="16" t="s">
        <v>16</v>
      </c>
      <c r="H16" s="8" t="s">
        <v>17</v>
      </c>
      <c r="I16" s="8" t="s">
        <v>17</v>
      </c>
      <c r="J16" s="62">
        <v>0</v>
      </c>
      <c r="K16" s="63">
        <f aca="true" t="shared" si="1" ref="K16:K22">J16/2.2</f>
        <v>0</v>
      </c>
      <c r="L16" s="64">
        <f aca="true" t="shared" si="2" ref="L16:L22">RANK(K16,K$16:K$22)</f>
        <v>1</v>
      </c>
      <c r="M16" s="62">
        <v>0</v>
      </c>
      <c r="N16" s="63">
        <f aca="true" t="shared" si="3" ref="N16:N22">M16/2.2</f>
        <v>0</v>
      </c>
      <c r="O16" s="64">
        <f aca="true" t="shared" si="4" ref="O16:O22">RANK(N16,N$16:N$22)</f>
        <v>1</v>
      </c>
      <c r="P16" s="62">
        <v>0</v>
      </c>
      <c r="Q16" s="63">
        <f aca="true" t="shared" si="5" ref="Q16:Q22">P16/2.2</f>
        <v>0</v>
      </c>
      <c r="R16" s="64">
        <f aca="true" t="shared" si="6" ref="R16:R22">RANK(Q16,Q$16:Q$22)</f>
        <v>1</v>
      </c>
      <c r="S16" s="64"/>
      <c r="T16" s="64"/>
      <c r="U16" s="65">
        <f aca="true" t="shared" si="7" ref="U16:U22">P16+M16+J16</f>
        <v>0</v>
      </c>
      <c r="V16" s="63">
        <f aca="true" t="shared" si="8" ref="V16:V22">(K16+N16+Q16)/3</f>
        <v>0</v>
      </c>
      <c r="W16" s="39"/>
      <c r="X16" s="45"/>
    </row>
    <row r="17" spans="1:24" s="66" customFormat="1" ht="45.75" customHeight="1">
      <c r="A17" s="61">
        <f t="shared" si="0"/>
        <v>1</v>
      </c>
      <c r="B17" s="1" t="s">
        <v>88</v>
      </c>
      <c r="C17" s="5" t="s">
        <v>43</v>
      </c>
      <c r="D17" s="2" t="s">
        <v>27</v>
      </c>
      <c r="E17" s="2" t="s">
        <v>20</v>
      </c>
      <c r="F17" s="6" t="s">
        <v>89</v>
      </c>
      <c r="G17" s="7" t="s">
        <v>90</v>
      </c>
      <c r="H17" s="8" t="s">
        <v>91</v>
      </c>
      <c r="I17" s="8" t="s">
        <v>8</v>
      </c>
      <c r="J17" s="62">
        <v>0</v>
      </c>
      <c r="K17" s="63">
        <f t="shared" si="1"/>
        <v>0</v>
      </c>
      <c r="L17" s="64">
        <f t="shared" si="2"/>
        <v>1</v>
      </c>
      <c r="M17" s="62">
        <v>0</v>
      </c>
      <c r="N17" s="63">
        <f t="shared" si="3"/>
        <v>0</v>
      </c>
      <c r="O17" s="64">
        <f t="shared" si="4"/>
        <v>1</v>
      </c>
      <c r="P17" s="62">
        <v>0</v>
      </c>
      <c r="Q17" s="63">
        <f t="shared" si="5"/>
        <v>0</v>
      </c>
      <c r="R17" s="64">
        <f t="shared" si="6"/>
        <v>1</v>
      </c>
      <c r="S17" s="64"/>
      <c r="T17" s="64"/>
      <c r="U17" s="65">
        <f t="shared" si="7"/>
        <v>0</v>
      </c>
      <c r="V17" s="63">
        <f t="shared" si="8"/>
        <v>0</v>
      </c>
      <c r="W17" s="39"/>
      <c r="X17" s="45"/>
    </row>
    <row r="18" spans="1:24" s="66" customFormat="1" ht="45.75" customHeight="1">
      <c r="A18" s="61">
        <f t="shared" si="0"/>
        <v>1</v>
      </c>
      <c r="B18" s="3"/>
      <c r="C18" s="22" t="s">
        <v>44</v>
      </c>
      <c r="D18" s="2" t="s">
        <v>28</v>
      </c>
      <c r="E18" s="17" t="s">
        <v>10</v>
      </c>
      <c r="F18" s="18" t="s">
        <v>45</v>
      </c>
      <c r="G18" s="23" t="s">
        <v>16</v>
      </c>
      <c r="H18" s="8" t="s">
        <v>29</v>
      </c>
      <c r="I18" s="8" t="s">
        <v>15</v>
      </c>
      <c r="J18" s="62">
        <v>0</v>
      </c>
      <c r="K18" s="63">
        <f t="shared" si="1"/>
        <v>0</v>
      </c>
      <c r="L18" s="64">
        <f t="shared" si="2"/>
        <v>1</v>
      </c>
      <c r="M18" s="62">
        <v>0</v>
      </c>
      <c r="N18" s="63">
        <f t="shared" si="3"/>
        <v>0</v>
      </c>
      <c r="O18" s="64">
        <f t="shared" si="4"/>
        <v>1</v>
      </c>
      <c r="P18" s="62">
        <v>0</v>
      </c>
      <c r="Q18" s="63">
        <f t="shared" si="5"/>
        <v>0</v>
      </c>
      <c r="R18" s="64">
        <f t="shared" si="6"/>
        <v>1</v>
      </c>
      <c r="S18" s="64"/>
      <c r="T18" s="64"/>
      <c r="U18" s="65">
        <f t="shared" si="7"/>
        <v>0</v>
      </c>
      <c r="V18" s="63">
        <f t="shared" si="8"/>
        <v>0</v>
      </c>
      <c r="W18" s="39"/>
      <c r="X18" s="45"/>
    </row>
    <row r="19" spans="1:24" s="66" customFormat="1" ht="45.75" customHeight="1">
      <c r="A19" s="61">
        <f t="shared" si="0"/>
        <v>1</v>
      </c>
      <c r="B19" s="3"/>
      <c r="C19" s="19" t="s">
        <v>92</v>
      </c>
      <c r="D19" s="2" t="s">
        <v>26</v>
      </c>
      <c r="E19" s="17" t="s">
        <v>10</v>
      </c>
      <c r="F19" s="13" t="s">
        <v>93</v>
      </c>
      <c r="G19" s="81" t="s">
        <v>94</v>
      </c>
      <c r="H19" s="8" t="s">
        <v>17</v>
      </c>
      <c r="I19" s="8" t="s">
        <v>18</v>
      </c>
      <c r="J19" s="62">
        <v>0</v>
      </c>
      <c r="K19" s="63">
        <f t="shared" si="1"/>
        <v>0</v>
      </c>
      <c r="L19" s="64">
        <f t="shared" si="2"/>
        <v>1</v>
      </c>
      <c r="M19" s="62">
        <v>0</v>
      </c>
      <c r="N19" s="63">
        <f t="shared" si="3"/>
        <v>0</v>
      </c>
      <c r="O19" s="64">
        <f t="shared" si="4"/>
        <v>1</v>
      </c>
      <c r="P19" s="62">
        <v>0</v>
      </c>
      <c r="Q19" s="63">
        <f t="shared" si="5"/>
        <v>0</v>
      </c>
      <c r="R19" s="64">
        <f t="shared" si="6"/>
        <v>1</v>
      </c>
      <c r="S19" s="64"/>
      <c r="T19" s="64"/>
      <c r="U19" s="65">
        <f t="shared" si="7"/>
        <v>0</v>
      </c>
      <c r="V19" s="63">
        <f t="shared" si="8"/>
        <v>0</v>
      </c>
      <c r="W19" s="39"/>
      <c r="X19" s="45"/>
    </row>
    <row r="20" spans="1:24" s="66" customFormat="1" ht="45.75" customHeight="1">
      <c r="A20" s="61">
        <f t="shared" si="0"/>
        <v>1</v>
      </c>
      <c r="B20" s="3"/>
      <c r="C20" s="9" t="s">
        <v>95</v>
      </c>
      <c r="D20" s="10" t="s">
        <v>23</v>
      </c>
      <c r="E20" s="17" t="s">
        <v>10</v>
      </c>
      <c r="F20" s="6" t="s">
        <v>37</v>
      </c>
      <c r="G20" s="11" t="s">
        <v>32</v>
      </c>
      <c r="H20" s="8" t="s">
        <v>17</v>
      </c>
      <c r="I20" s="8" t="s">
        <v>18</v>
      </c>
      <c r="J20" s="62">
        <v>0</v>
      </c>
      <c r="K20" s="63">
        <f t="shared" si="1"/>
        <v>0</v>
      </c>
      <c r="L20" s="64">
        <f t="shared" si="2"/>
        <v>1</v>
      </c>
      <c r="M20" s="62">
        <v>0</v>
      </c>
      <c r="N20" s="63">
        <f t="shared" si="3"/>
        <v>0</v>
      </c>
      <c r="O20" s="64">
        <f t="shared" si="4"/>
        <v>1</v>
      </c>
      <c r="P20" s="62">
        <v>0</v>
      </c>
      <c r="Q20" s="63">
        <f t="shared" si="5"/>
        <v>0</v>
      </c>
      <c r="R20" s="64">
        <f t="shared" si="6"/>
        <v>1</v>
      </c>
      <c r="S20" s="64"/>
      <c r="T20" s="64"/>
      <c r="U20" s="65">
        <f t="shared" si="7"/>
        <v>0</v>
      </c>
      <c r="V20" s="63">
        <f t="shared" si="8"/>
        <v>0</v>
      </c>
      <c r="W20" s="39"/>
      <c r="X20" s="45"/>
    </row>
    <row r="21" spans="1:24" s="66" customFormat="1" ht="45.75" customHeight="1">
      <c r="A21" s="61">
        <f t="shared" si="0"/>
        <v>1</v>
      </c>
      <c r="B21" s="3"/>
      <c r="C21" s="9" t="s">
        <v>39</v>
      </c>
      <c r="D21" s="2" t="s">
        <v>23</v>
      </c>
      <c r="E21" s="17" t="s">
        <v>10</v>
      </c>
      <c r="F21" s="13" t="s">
        <v>40</v>
      </c>
      <c r="G21" s="11" t="s">
        <v>24</v>
      </c>
      <c r="H21" s="8" t="s">
        <v>17</v>
      </c>
      <c r="I21" s="8" t="s">
        <v>18</v>
      </c>
      <c r="J21" s="62">
        <v>0</v>
      </c>
      <c r="K21" s="63">
        <f t="shared" si="1"/>
        <v>0</v>
      </c>
      <c r="L21" s="64">
        <f t="shared" si="2"/>
        <v>1</v>
      </c>
      <c r="M21" s="62">
        <v>0</v>
      </c>
      <c r="N21" s="63">
        <f t="shared" si="3"/>
        <v>0</v>
      </c>
      <c r="O21" s="64">
        <f t="shared" si="4"/>
        <v>1</v>
      </c>
      <c r="P21" s="62">
        <v>0</v>
      </c>
      <c r="Q21" s="63">
        <f t="shared" si="5"/>
        <v>0</v>
      </c>
      <c r="R21" s="64">
        <f t="shared" si="6"/>
        <v>1</v>
      </c>
      <c r="S21" s="64"/>
      <c r="T21" s="64"/>
      <c r="U21" s="65">
        <f t="shared" si="7"/>
        <v>0</v>
      </c>
      <c r="V21" s="63">
        <f t="shared" si="8"/>
        <v>0</v>
      </c>
      <c r="W21" s="39"/>
      <c r="X21" s="45"/>
    </row>
    <row r="22" spans="1:24" s="66" customFormat="1" ht="45.75" customHeight="1">
      <c r="A22" s="61">
        <f t="shared" si="0"/>
        <v>1</v>
      </c>
      <c r="B22" s="3"/>
      <c r="C22" s="14" t="s">
        <v>96</v>
      </c>
      <c r="D22" s="20" t="s">
        <v>97</v>
      </c>
      <c r="E22" s="12">
        <v>3</v>
      </c>
      <c r="F22" s="15" t="s">
        <v>38</v>
      </c>
      <c r="G22" s="21" t="s">
        <v>21</v>
      </c>
      <c r="H22" s="8" t="s">
        <v>17</v>
      </c>
      <c r="I22" s="8" t="s">
        <v>18</v>
      </c>
      <c r="J22" s="62">
        <v>0</v>
      </c>
      <c r="K22" s="63">
        <f t="shared" si="1"/>
        <v>0</v>
      </c>
      <c r="L22" s="64">
        <f t="shared" si="2"/>
        <v>1</v>
      </c>
      <c r="M22" s="62">
        <v>0</v>
      </c>
      <c r="N22" s="63">
        <f t="shared" si="3"/>
        <v>0</v>
      </c>
      <c r="O22" s="64">
        <f t="shared" si="4"/>
        <v>1</v>
      </c>
      <c r="P22" s="62">
        <v>0</v>
      </c>
      <c r="Q22" s="63">
        <f t="shared" si="5"/>
        <v>0</v>
      </c>
      <c r="R22" s="64">
        <f t="shared" si="6"/>
        <v>1</v>
      </c>
      <c r="S22" s="64"/>
      <c r="T22" s="64"/>
      <c r="U22" s="65">
        <f t="shared" si="7"/>
        <v>0</v>
      </c>
      <c r="V22" s="63">
        <f t="shared" si="8"/>
        <v>0</v>
      </c>
      <c r="W22" s="39"/>
      <c r="X22" s="45"/>
    </row>
    <row r="23" spans="1:20" s="82" customFormat="1" ht="27" customHeight="1">
      <c r="A23" s="68" t="s">
        <v>74</v>
      </c>
      <c r="C23" s="83"/>
      <c r="D23" s="75"/>
      <c r="E23" s="75"/>
      <c r="I23" s="69" t="s">
        <v>76</v>
      </c>
      <c r="J23" s="75"/>
      <c r="K23" s="75"/>
      <c r="L23" s="83"/>
      <c r="O23" s="84"/>
      <c r="Q23" s="85"/>
      <c r="R23" s="85"/>
      <c r="S23" s="85"/>
      <c r="T23" s="84"/>
    </row>
    <row r="24" spans="1:16" s="82" customFormat="1" ht="19.5" customHeight="1">
      <c r="A24" s="68" t="s">
        <v>77</v>
      </c>
      <c r="C24" s="83"/>
      <c r="D24" s="75"/>
      <c r="E24" s="75"/>
      <c r="I24" s="68" t="s">
        <v>98</v>
      </c>
      <c r="J24" s="75"/>
      <c r="K24" s="75"/>
      <c r="L24" s="83"/>
      <c r="M24" s="86"/>
      <c r="O24" s="85"/>
      <c r="P24" s="8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 selectLockedCells="1" selectUnlockedCells="1"/>
  <mergeCells count="41">
    <mergeCell ref="A2:V2"/>
    <mergeCell ref="A3:V3"/>
    <mergeCell ref="A4:V4"/>
    <mergeCell ref="A5:V5"/>
    <mergeCell ref="A6:V6"/>
    <mergeCell ref="A7:F7"/>
    <mergeCell ref="Q7:V7"/>
    <mergeCell ref="M8:O8"/>
    <mergeCell ref="P8:R8"/>
    <mergeCell ref="A8:A9"/>
    <mergeCell ref="B8:B9"/>
    <mergeCell ref="C8:C9"/>
    <mergeCell ref="D8:D9"/>
    <mergeCell ref="E8:E9"/>
    <mergeCell ref="F8:F9"/>
    <mergeCell ref="S8:S9"/>
    <mergeCell ref="T8:T9"/>
    <mergeCell ref="U8:U9"/>
    <mergeCell ref="V8:V9"/>
    <mergeCell ref="A10:V10"/>
    <mergeCell ref="A13:V13"/>
    <mergeCell ref="G8:G9"/>
    <mergeCell ref="H8:H9"/>
    <mergeCell ref="I8:I9"/>
    <mergeCell ref="J8:L8"/>
    <mergeCell ref="A14:A15"/>
    <mergeCell ref="B14:B15"/>
    <mergeCell ref="C14:C15"/>
    <mergeCell ref="D14:D15"/>
    <mergeCell ref="E14:E15"/>
    <mergeCell ref="F14:F15"/>
    <mergeCell ref="S14:S15"/>
    <mergeCell ref="T14:T15"/>
    <mergeCell ref="U14:U15"/>
    <mergeCell ref="V14:V15"/>
    <mergeCell ref="G14:G15"/>
    <mergeCell ref="H14:H15"/>
    <mergeCell ref="I14:I15"/>
    <mergeCell ref="J14:L14"/>
    <mergeCell ref="M14:O14"/>
    <mergeCell ref="P14:R14"/>
  </mergeCells>
  <printOptions/>
  <pageMargins left="0.19652777777777777" right="0.19652777777777777" top="0.15763888888888888" bottom="0.19652777777777777" header="0.5118055555555555" footer="0.5118055555555555"/>
  <pageSetup fitToHeight="0" fitToWidth="1" horizontalDpi="300" verticalDpi="3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9"/>
  <sheetViews>
    <sheetView tabSelected="1" view="pageBreakPreview" zoomScale="60" zoomScaleNormal="25" zoomScalePageLayoutView="0" workbookViewId="0" topLeftCell="J5">
      <selection activeCell="Q16" sqref="Q16"/>
    </sheetView>
  </sheetViews>
  <sheetFormatPr defaultColWidth="10.83203125" defaultRowHeight="5.25" customHeight="1"/>
  <cols>
    <col min="1" max="1" width="17.5" style="318" customWidth="1"/>
    <col min="2" max="2" width="0" style="318" hidden="1" customWidth="1"/>
    <col min="3" max="3" width="39" style="318" customWidth="1"/>
    <col min="4" max="5" width="0" style="318" hidden="1" customWidth="1"/>
    <col min="6" max="6" width="90.16015625" style="318" customWidth="1"/>
    <col min="7" max="7" width="0" style="318" hidden="1" customWidth="1"/>
    <col min="8" max="9" width="0" style="319" hidden="1" customWidth="1"/>
    <col min="10" max="10" width="42.33203125" style="318" customWidth="1"/>
    <col min="11" max="11" width="17.5" style="318" customWidth="1"/>
    <col min="12" max="12" width="19.5" style="318" customWidth="1"/>
    <col min="13" max="14" width="18.33203125" style="318" customWidth="1"/>
    <col min="15" max="15" width="18.33203125" style="320" customWidth="1"/>
    <col min="16" max="16" width="18.16015625" style="321" customWidth="1"/>
    <col min="17" max="17" width="14.33203125" style="318" customWidth="1"/>
    <col min="18" max="18" width="12.5" style="320" customWidth="1"/>
    <col min="19" max="19" width="21.66015625" style="321" customWidth="1"/>
    <col min="20" max="20" width="9.16015625" style="318" customWidth="1"/>
    <col min="21" max="21" width="12" style="318" customWidth="1"/>
    <col min="22" max="22" width="10.83203125" style="318" customWidth="1"/>
    <col min="23" max="23" width="21.16015625" style="321" customWidth="1"/>
    <col min="24" max="24" width="16.66015625" style="318" customWidth="1"/>
    <col min="25" max="16384" width="10.83203125" style="318" customWidth="1"/>
  </cols>
  <sheetData>
    <row r="1" spans="1:34" s="30" customFormat="1" ht="16.5" customHeight="1" hidden="1">
      <c r="A1" s="27" t="s">
        <v>46</v>
      </c>
      <c r="B1" s="27"/>
      <c r="C1" s="28"/>
      <c r="D1" s="27" t="s">
        <v>47</v>
      </c>
      <c r="E1" s="29"/>
      <c r="F1" s="28"/>
      <c r="G1" s="27" t="s">
        <v>48</v>
      </c>
      <c r="H1" s="29"/>
      <c r="I1" s="29"/>
      <c r="J1" s="28"/>
      <c r="K1" s="28"/>
      <c r="L1" s="28"/>
      <c r="M1" s="28"/>
      <c r="N1" s="28"/>
      <c r="O1" s="31"/>
      <c r="P1" s="32" t="s">
        <v>50</v>
      </c>
      <c r="Q1" s="33"/>
      <c r="R1" s="31"/>
      <c r="S1" s="32" t="s">
        <v>51</v>
      </c>
      <c r="T1" s="33"/>
      <c r="U1" s="33"/>
      <c r="V1" s="33"/>
      <c r="W1" s="34" t="s">
        <v>52</v>
      </c>
      <c r="X1" s="36"/>
      <c r="Y1" s="36"/>
      <c r="Z1" s="36"/>
      <c r="AA1" s="36"/>
      <c r="AB1" s="36"/>
      <c r="AC1" s="36"/>
      <c r="AD1" s="36"/>
      <c r="AE1" s="36"/>
      <c r="AF1" s="36"/>
      <c r="AH1" s="36"/>
    </row>
    <row r="2" spans="1:23" s="231" customFormat="1" ht="30" customHeight="1">
      <c r="A2" s="230" t="s">
        <v>207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</row>
    <row r="3" spans="1:23" s="231" customFormat="1" ht="41.25" customHeight="1" hidden="1">
      <c r="A3" s="232" t="s">
        <v>53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s="231" customFormat="1" ht="21" customHeight="1" hidden="1">
      <c r="A4" s="233" t="s">
        <v>54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</row>
    <row r="5" spans="1:23" s="231" customFormat="1" ht="30" customHeight="1">
      <c r="A5" s="234" t="s">
        <v>208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s="231" customFormat="1" ht="30" customHeight="1">
      <c r="A6" s="235" t="s">
        <v>55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</row>
    <row r="7" spans="1:23" s="231" customFormat="1" ht="26.25" customHeight="1">
      <c r="A7" s="236" t="s">
        <v>209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</row>
    <row r="8" spans="1:24" s="231" customFormat="1" ht="30.75" customHeight="1">
      <c r="A8" s="237" t="s">
        <v>210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</row>
    <row r="9" spans="1:24" s="75" customFormat="1" ht="39.75" customHeight="1">
      <c r="A9" s="238" t="s">
        <v>159</v>
      </c>
      <c r="B9" s="238"/>
      <c r="C9" s="238"/>
      <c r="D9" s="238"/>
      <c r="E9" s="238"/>
      <c r="F9" s="238"/>
      <c r="G9" s="239"/>
      <c r="H9" s="239"/>
      <c r="I9" s="239"/>
      <c r="J9" s="239"/>
      <c r="K9" s="239"/>
      <c r="L9" s="239"/>
      <c r="M9" s="239"/>
      <c r="N9" s="239"/>
      <c r="O9" s="240"/>
      <c r="P9" s="241"/>
      <c r="Q9" s="239"/>
      <c r="R9" s="240"/>
      <c r="S9" s="242"/>
      <c r="T9" s="243"/>
      <c r="U9" s="244" t="s">
        <v>160</v>
      </c>
      <c r="V9" s="244"/>
      <c r="W9" s="244"/>
      <c r="X9" s="244"/>
    </row>
    <row r="10" spans="1:24" s="75" customFormat="1" ht="28.5" customHeight="1">
      <c r="A10" s="245" t="s">
        <v>58</v>
      </c>
      <c r="B10" s="245" t="s">
        <v>33</v>
      </c>
      <c r="C10" s="246" t="s">
        <v>211</v>
      </c>
      <c r="D10" s="247" t="s">
        <v>60</v>
      </c>
      <c r="E10" s="247" t="s">
        <v>0</v>
      </c>
      <c r="F10" s="246" t="s">
        <v>212</v>
      </c>
      <c r="G10" s="246" t="s">
        <v>1</v>
      </c>
      <c r="H10" s="246" t="s">
        <v>2</v>
      </c>
      <c r="I10" s="248" t="s">
        <v>4</v>
      </c>
      <c r="J10" s="246" t="s">
        <v>3</v>
      </c>
      <c r="K10" s="249" t="s">
        <v>64</v>
      </c>
      <c r="L10" s="249"/>
      <c r="M10" s="249"/>
      <c r="N10" s="249"/>
      <c r="O10" s="249"/>
      <c r="P10" s="249"/>
      <c r="Q10" s="249"/>
      <c r="R10" s="250" t="s">
        <v>63</v>
      </c>
      <c r="S10" s="250"/>
      <c r="T10" s="250"/>
      <c r="U10" s="251" t="s">
        <v>65</v>
      </c>
      <c r="V10" s="251" t="s">
        <v>66</v>
      </c>
      <c r="W10" s="252" t="s">
        <v>68</v>
      </c>
      <c r="X10" s="251" t="s">
        <v>69</v>
      </c>
    </row>
    <row r="11" spans="1:24" s="75" customFormat="1" ht="41.25" customHeight="1">
      <c r="A11" s="245"/>
      <c r="B11" s="245"/>
      <c r="C11" s="246"/>
      <c r="D11" s="247"/>
      <c r="E11" s="247"/>
      <c r="F11" s="246"/>
      <c r="G11" s="246"/>
      <c r="H11" s="246"/>
      <c r="I11" s="248"/>
      <c r="J11" s="246"/>
      <c r="K11" s="249" t="s">
        <v>99</v>
      </c>
      <c r="L11" s="249"/>
      <c r="M11" s="249"/>
      <c r="N11" s="249"/>
      <c r="O11" s="249"/>
      <c r="P11" s="249"/>
      <c r="Q11" s="249"/>
      <c r="R11" s="253" t="s">
        <v>100</v>
      </c>
      <c r="S11" s="253"/>
      <c r="T11" s="253"/>
      <c r="U11" s="251"/>
      <c r="V11" s="251"/>
      <c r="W11" s="252"/>
      <c r="X11" s="251"/>
    </row>
    <row r="12" spans="1:24" s="75" customFormat="1" ht="168.75" customHeight="1">
      <c r="A12" s="245"/>
      <c r="B12" s="245"/>
      <c r="C12" s="246"/>
      <c r="D12" s="247"/>
      <c r="E12" s="247"/>
      <c r="F12" s="246"/>
      <c r="G12" s="246"/>
      <c r="H12" s="246"/>
      <c r="I12" s="248"/>
      <c r="J12" s="246"/>
      <c r="K12" s="254" t="s">
        <v>101</v>
      </c>
      <c r="L12" s="254" t="s">
        <v>102</v>
      </c>
      <c r="M12" s="254" t="s">
        <v>103</v>
      </c>
      <c r="N12" s="254" t="s">
        <v>104</v>
      </c>
      <c r="O12" s="255" t="s">
        <v>114</v>
      </c>
      <c r="P12" s="256" t="s">
        <v>71</v>
      </c>
      <c r="Q12" s="257" t="s">
        <v>72</v>
      </c>
      <c r="R12" s="255" t="s">
        <v>70</v>
      </c>
      <c r="S12" s="256" t="s">
        <v>71</v>
      </c>
      <c r="T12" s="257" t="s">
        <v>72</v>
      </c>
      <c r="U12" s="251"/>
      <c r="V12" s="251"/>
      <c r="W12" s="252"/>
      <c r="X12" s="251"/>
    </row>
    <row r="13" spans="1:24" s="68" customFormat="1" ht="30" customHeight="1">
      <c r="A13" s="258" t="s">
        <v>213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75"/>
    </row>
    <row r="14" spans="1:24" s="68" customFormat="1" ht="60" customHeight="1">
      <c r="A14" s="259">
        <f aca="true" t="shared" si="0" ref="A14:A23">RANK(W14,W$14:W$23)</f>
        <v>1</v>
      </c>
      <c r="B14" s="260"/>
      <c r="C14" s="261" t="s">
        <v>214</v>
      </c>
      <c r="D14" s="262" t="s">
        <v>19</v>
      </c>
      <c r="E14" s="263">
        <v>2</v>
      </c>
      <c r="F14" s="264" t="s">
        <v>215</v>
      </c>
      <c r="G14" s="265" t="s">
        <v>24</v>
      </c>
      <c r="H14" s="266" t="s">
        <v>216</v>
      </c>
      <c r="I14" s="266" t="s">
        <v>109</v>
      </c>
      <c r="J14" s="266" t="s">
        <v>217</v>
      </c>
      <c r="K14" s="267">
        <v>7.5</v>
      </c>
      <c r="L14" s="267">
        <v>7.4</v>
      </c>
      <c r="M14" s="267">
        <v>7.4</v>
      </c>
      <c r="N14" s="267">
        <v>7.5</v>
      </c>
      <c r="O14" s="267">
        <f aca="true" t="shared" si="1" ref="O14:O23">SUM(K14,L14,M14,N14)</f>
        <v>29.8</v>
      </c>
      <c r="P14" s="268">
        <f aca="true" t="shared" si="2" ref="P14:P23">O14/0.4</f>
        <v>74.5</v>
      </c>
      <c r="Q14" s="269">
        <f aca="true" t="shared" si="3" ref="Q14:Q23">RANK(P14,P$14:P$23)</f>
        <v>2</v>
      </c>
      <c r="R14" s="267">
        <v>137.5</v>
      </c>
      <c r="S14" s="268">
        <f aca="true" t="shared" si="4" ref="S14:S23">R14/2</f>
        <v>68.75</v>
      </c>
      <c r="T14" s="269">
        <f aca="true" t="shared" si="5" ref="T14:T23">RANK(S14,S$14:S$23)</f>
        <v>2</v>
      </c>
      <c r="U14" s="270"/>
      <c r="V14" s="270"/>
      <c r="W14" s="271">
        <f aca="true" t="shared" si="6" ref="W14:W23">AVERAGE(P14,S14)</f>
        <v>71.625</v>
      </c>
      <c r="X14" s="259" t="s">
        <v>170</v>
      </c>
    </row>
    <row r="15" spans="1:24" s="68" customFormat="1" ht="60" customHeight="1">
      <c r="A15" s="259">
        <f t="shared" si="0"/>
        <v>2</v>
      </c>
      <c r="B15" s="272"/>
      <c r="C15" s="273" t="s">
        <v>218</v>
      </c>
      <c r="D15" s="274" t="s">
        <v>128</v>
      </c>
      <c r="E15" s="275">
        <v>2</v>
      </c>
      <c r="F15" s="276" t="s">
        <v>219</v>
      </c>
      <c r="G15" s="277" t="s">
        <v>90</v>
      </c>
      <c r="H15" s="278" t="s">
        <v>220</v>
      </c>
      <c r="I15" s="278" t="s">
        <v>124</v>
      </c>
      <c r="J15" s="279" t="s">
        <v>221</v>
      </c>
      <c r="K15" s="267">
        <v>7.3</v>
      </c>
      <c r="L15" s="267">
        <v>7.2</v>
      </c>
      <c r="M15" s="267">
        <v>7.3</v>
      </c>
      <c r="N15" s="267">
        <v>7.1</v>
      </c>
      <c r="O15" s="267">
        <f t="shared" si="1"/>
        <v>28.9</v>
      </c>
      <c r="P15" s="268">
        <f t="shared" si="2"/>
        <v>72.24999999999999</v>
      </c>
      <c r="Q15" s="269">
        <f t="shared" si="3"/>
        <v>3</v>
      </c>
      <c r="R15" s="267">
        <v>139</v>
      </c>
      <c r="S15" s="268">
        <f t="shared" si="4"/>
        <v>69.5</v>
      </c>
      <c r="T15" s="269">
        <f t="shared" si="5"/>
        <v>1</v>
      </c>
      <c r="U15" s="269"/>
      <c r="V15" s="269"/>
      <c r="W15" s="271">
        <f t="shared" si="6"/>
        <v>70.875</v>
      </c>
      <c r="X15" s="259" t="s">
        <v>170</v>
      </c>
    </row>
    <row r="16" spans="1:24" s="68" customFormat="1" ht="60" customHeight="1">
      <c r="A16" s="259">
        <f t="shared" si="0"/>
        <v>3</v>
      </c>
      <c r="B16" s="260"/>
      <c r="C16" s="261" t="s">
        <v>222</v>
      </c>
      <c r="D16" s="262" t="s">
        <v>19</v>
      </c>
      <c r="E16" s="263" t="s">
        <v>5</v>
      </c>
      <c r="F16" s="264" t="s">
        <v>223</v>
      </c>
      <c r="G16" s="265" t="s">
        <v>224</v>
      </c>
      <c r="H16" s="266" t="s">
        <v>14</v>
      </c>
      <c r="I16" s="266" t="s">
        <v>14</v>
      </c>
      <c r="J16" s="266" t="s">
        <v>225</v>
      </c>
      <c r="K16" s="267">
        <v>7.5</v>
      </c>
      <c r="L16" s="267">
        <v>7.4</v>
      </c>
      <c r="M16" s="267">
        <v>7.5</v>
      </c>
      <c r="N16" s="267">
        <v>7.6</v>
      </c>
      <c r="O16" s="267">
        <f t="shared" si="1"/>
        <v>30</v>
      </c>
      <c r="P16" s="268">
        <f t="shared" si="2"/>
        <v>75</v>
      </c>
      <c r="Q16" s="269">
        <f t="shared" si="3"/>
        <v>1</v>
      </c>
      <c r="R16" s="267">
        <v>128.5</v>
      </c>
      <c r="S16" s="268">
        <f t="shared" si="4"/>
        <v>64.25</v>
      </c>
      <c r="T16" s="269">
        <f t="shared" si="5"/>
        <v>8</v>
      </c>
      <c r="U16" s="270"/>
      <c r="V16" s="270"/>
      <c r="W16" s="271">
        <f t="shared" si="6"/>
        <v>69.625</v>
      </c>
      <c r="X16" s="259" t="s">
        <v>170</v>
      </c>
    </row>
    <row r="17" spans="1:24" s="68" customFormat="1" ht="60" customHeight="1">
      <c r="A17" s="259">
        <f t="shared" si="0"/>
        <v>4</v>
      </c>
      <c r="B17" s="260"/>
      <c r="C17" s="280" t="s">
        <v>218</v>
      </c>
      <c r="D17" s="281" t="s">
        <v>128</v>
      </c>
      <c r="E17" s="275">
        <v>2</v>
      </c>
      <c r="F17" s="282" t="s">
        <v>226</v>
      </c>
      <c r="G17" s="283" t="s">
        <v>227</v>
      </c>
      <c r="H17" s="284" t="s">
        <v>228</v>
      </c>
      <c r="I17" s="266" t="s">
        <v>124</v>
      </c>
      <c r="J17" s="284" t="s">
        <v>221</v>
      </c>
      <c r="K17" s="267">
        <v>7.1</v>
      </c>
      <c r="L17" s="267">
        <v>7</v>
      </c>
      <c r="M17" s="267">
        <v>7</v>
      </c>
      <c r="N17" s="267">
        <v>7.1</v>
      </c>
      <c r="O17" s="267">
        <f t="shared" si="1"/>
        <v>28.200000000000003</v>
      </c>
      <c r="P17" s="268">
        <f t="shared" si="2"/>
        <v>70.5</v>
      </c>
      <c r="Q17" s="269">
        <f t="shared" si="3"/>
        <v>6</v>
      </c>
      <c r="R17" s="267">
        <v>135.5</v>
      </c>
      <c r="S17" s="268">
        <f t="shared" si="4"/>
        <v>67.75</v>
      </c>
      <c r="T17" s="269">
        <f t="shared" si="5"/>
        <v>3</v>
      </c>
      <c r="U17" s="270"/>
      <c r="V17" s="270"/>
      <c r="W17" s="271">
        <f t="shared" si="6"/>
        <v>69.125</v>
      </c>
      <c r="X17" s="259" t="s">
        <v>170</v>
      </c>
    </row>
    <row r="18" spans="1:24" s="68" customFormat="1" ht="60" customHeight="1">
      <c r="A18" s="259">
        <f t="shared" si="0"/>
        <v>5</v>
      </c>
      <c r="B18" s="260"/>
      <c r="C18" s="261" t="s">
        <v>229</v>
      </c>
      <c r="D18" s="262" t="s">
        <v>19</v>
      </c>
      <c r="E18" s="263" t="s">
        <v>5</v>
      </c>
      <c r="F18" s="264" t="s">
        <v>230</v>
      </c>
      <c r="G18" s="285" t="s">
        <v>231</v>
      </c>
      <c r="H18" s="266" t="s">
        <v>22</v>
      </c>
      <c r="I18" s="266" t="s">
        <v>14</v>
      </c>
      <c r="J18" s="266" t="s">
        <v>225</v>
      </c>
      <c r="K18" s="267">
        <v>7.3</v>
      </c>
      <c r="L18" s="267">
        <v>7</v>
      </c>
      <c r="M18" s="267">
        <v>7.2</v>
      </c>
      <c r="N18" s="267">
        <v>7.2</v>
      </c>
      <c r="O18" s="267">
        <f t="shared" si="1"/>
        <v>28.7</v>
      </c>
      <c r="P18" s="268">
        <f t="shared" si="2"/>
        <v>71.75</v>
      </c>
      <c r="Q18" s="269">
        <f t="shared" si="3"/>
        <v>4</v>
      </c>
      <c r="R18" s="267">
        <v>131.5</v>
      </c>
      <c r="S18" s="268">
        <f t="shared" si="4"/>
        <v>65.75</v>
      </c>
      <c r="T18" s="269">
        <f t="shared" si="5"/>
        <v>5</v>
      </c>
      <c r="U18" s="270"/>
      <c r="V18" s="270"/>
      <c r="W18" s="271">
        <f t="shared" si="6"/>
        <v>68.75</v>
      </c>
      <c r="X18" s="259" t="s">
        <v>170</v>
      </c>
    </row>
    <row r="19" spans="1:24" s="68" customFormat="1" ht="60" customHeight="1">
      <c r="A19" s="259">
        <f t="shared" si="0"/>
        <v>6</v>
      </c>
      <c r="B19" s="260"/>
      <c r="C19" s="261" t="s">
        <v>232</v>
      </c>
      <c r="D19" s="262" t="s">
        <v>19</v>
      </c>
      <c r="E19" s="263">
        <v>3</v>
      </c>
      <c r="F19" s="286" t="s">
        <v>233</v>
      </c>
      <c r="G19" s="277" t="s">
        <v>234</v>
      </c>
      <c r="H19" s="266" t="s">
        <v>235</v>
      </c>
      <c r="I19" s="266" t="s">
        <v>236</v>
      </c>
      <c r="J19" s="266" t="s">
        <v>237</v>
      </c>
      <c r="K19" s="267">
        <v>7.2</v>
      </c>
      <c r="L19" s="267">
        <v>7.1</v>
      </c>
      <c r="M19" s="267">
        <v>7.2</v>
      </c>
      <c r="N19" s="267">
        <v>7.2</v>
      </c>
      <c r="O19" s="267">
        <f t="shared" si="1"/>
        <v>28.7</v>
      </c>
      <c r="P19" s="268">
        <f t="shared" si="2"/>
        <v>71.75</v>
      </c>
      <c r="Q19" s="269">
        <f t="shared" si="3"/>
        <v>4</v>
      </c>
      <c r="R19" s="267">
        <v>131</v>
      </c>
      <c r="S19" s="268">
        <f t="shared" si="4"/>
        <v>65.5</v>
      </c>
      <c r="T19" s="269">
        <f t="shared" si="5"/>
        <v>6</v>
      </c>
      <c r="U19" s="270"/>
      <c r="V19" s="270"/>
      <c r="W19" s="271">
        <f t="shared" si="6"/>
        <v>68.625</v>
      </c>
      <c r="X19" s="259" t="s">
        <v>170</v>
      </c>
    </row>
    <row r="20" spans="1:24" s="68" customFormat="1" ht="60" customHeight="1">
      <c r="A20" s="259">
        <f t="shared" si="0"/>
        <v>7</v>
      </c>
      <c r="B20" s="272"/>
      <c r="C20" s="287" t="s">
        <v>238</v>
      </c>
      <c r="D20" s="288" t="s">
        <v>19</v>
      </c>
      <c r="E20" s="263" t="s">
        <v>5</v>
      </c>
      <c r="F20" s="286" t="s">
        <v>239</v>
      </c>
      <c r="G20" s="289" t="s">
        <v>16</v>
      </c>
      <c r="H20" s="266" t="s">
        <v>216</v>
      </c>
      <c r="I20" s="266" t="s">
        <v>109</v>
      </c>
      <c r="J20" s="266" t="s">
        <v>217</v>
      </c>
      <c r="K20" s="267">
        <v>7.1</v>
      </c>
      <c r="L20" s="267">
        <v>6.9</v>
      </c>
      <c r="M20" s="267">
        <v>6.9</v>
      </c>
      <c r="N20" s="267">
        <v>7</v>
      </c>
      <c r="O20" s="267">
        <f t="shared" si="1"/>
        <v>27.9</v>
      </c>
      <c r="P20" s="268">
        <f t="shared" si="2"/>
        <v>69.74999999999999</v>
      </c>
      <c r="Q20" s="269">
        <f t="shared" si="3"/>
        <v>7</v>
      </c>
      <c r="R20" s="267">
        <v>129.5</v>
      </c>
      <c r="S20" s="268">
        <f t="shared" si="4"/>
        <v>64.75</v>
      </c>
      <c r="T20" s="269">
        <f t="shared" si="5"/>
        <v>7</v>
      </c>
      <c r="U20" s="270"/>
      <c r="V20" s="270"/>
      <c r="W20" s="271">
        <f t="shared" si="6"/>
        <v>67.25</v>
      </c>
      <c r="X20" s="259" t="s">
        <v>136</v>
      </c>
    </row>
    <row r="21" spans="1:24" s="68" customFormat="1" ht="60" customHeight="1">
      <c r="A21" s="259">
        <f t="shared" si="0"/>
        <v>8</v>
      </c>
      <c r="B21" s="272"/>
      <c r="C21" s="280" t="s">
        <v>240</v>
      </c>
      <c r="D21" s="281" t="s">
        <v>128</v>
      </c>
      <c r="E21" s="275">
        <v>3</v>
      </c>
      <c r="F21" s="282" t="s">
        <v>226</v>
      </c>
      <c r="G21" s="283" t="s">
        <v>227</v>
      </c>
      <c r="H21" s="284" t="s">
        <v>228</v>
      </c>
      <c r="I21" s="266" t="s">
        <v>236</v>
      </c>
      <c r="J21" s="284" t="s">
        <v>221</v>
      </c>
      <c r="K21" s="267">
        <v>6.6</v>
      </c>
      <c r="L21" s="267">
        <v>6.5</v>
      </c>
      <c r="M21" s="267">
        <v>6.7</v>
      </c>
      <c r="N21" s="267">
        <v>6.6</v>
      </c>
      <c r="O21" s="267">
        <f t="shared" si="1"/>
        <v>26.4</v>
      </c>
      <c r="P21" s="268">
        <f t="shared" si="2"/>
        <v>65.99999999999999</v>
      </c>
      <c r="Q21" s="269">
        <f t="shared" si="3"/>
        <v>9</v>
      </c>
      <c r="R21" s="267">
        <v>132.5</v>
      </c>
      <c r="S21" s="268">
        <f t="shared" si="4"/>
        <v>66.25</v>
      </c>
      <c r="T21" s="269">
        <f t="shared" si="5"/>
        <v>4</v>
      </c>
      <c r="U21" s="270"/>
      <c r="V21" s="270"/>
      <c r="W21" s="271">
        <f t="shared" si="6"/>
        <v>66.125</v>
      </c>
      <c r="X21" s="259" t="s">
        <v>136</v>
      </c>
    </row>
    <row r="22" spans="1:24" s="68" customFormat="1" ht="60" customHeight="1">
      <c r="A22" s="259">
        <f t="shared" si="0"/>
        <v>9</v>
      </c>
      <c r="B22" s="260"/>
      <c r="C22" s="261" t="s">
        <v>241</v>
      </c>
      <c r="D22" s="262" t="s">
        <v>19</v>
      </c>
      <c r="E22" s="263">
        <v>3</v>
      </c>
      <c r="F22" s="286" t="s">
        <v>242</v>
      </c>
      <c r="G22" s="289" t="s">
        <v>16</v>
      </c>
      <c r="H22" s="266" t="s">
        <v>235</v>
      </c>
      <c r="I22" s="266" t="s">
        <v>236</v>
      </c>
      <c r="J22" s="266" t="s">
        <v>237</v>
      </c>
      <c r="K22" s="267">
        <v>6.9</v>
      </c>
      <c r="L22" s="267">
        <v>6.8</v>
      </c>
      <c r="M22" s="267">
        <v>6.8</v>
      </c>
      <c r="N22" s="267">
        <v>6.9</v>
      </c>
      <c r="O22" s="267">
        <f t="shared" si="1"/>
        <v>27.4</v>
      </c>
      <c r="P22" s="268">
        <f t="shared" si="2"/>
        <v>68.49999999999999</v>
      </c>
      <c r="Q22" s="269">
        <f t="shared" si="3"/>
        <v>8</v>
      </c>
      <c r="R22" s="267">
        <v>125</v>
      </c>
      <c r="S22" s="268">
        <f t="shared" si="4"/>
        <v>62.5</v>
      </c>
      <c r="T22" s="269">
        <f t="shared" si="5"/>
        <v>10</v>
      </c>
      <c r="U22" s="270"/>
      <c r="V22" s="270"/>
      <c r="W22" s="271">
        <f t="shared" si="6"/>
        <v>65.5</v>
      </c>
      <c r="X22" s="259" t="s">
        <v>138</v>
      </c>
    </row>
    <row r="23" spans="1:24" s="68" customFormat="1" ht="60" customHeight="1">
      <c r="A23" s="259">
        <f t="shared" si="0"/>
        <v>10</v>
      </c>
      <c r="B23" s="272"/>
      <c r="C23" s="261" t="s">
        <v>243</v>
      </c>
      <c r="D23" s="274" t="s">
        <v>244</v>
      </c>
      <c r="E23" s="263">
        <v>3</v>
      </c>
      <c r="F23" s="286" t="s">
        <v>242</v>
      </c>
      <c r="G23" s="289" t="s">
        <v>16</v>
      </c>
      <c r="H23" s="266" t="s">
        <v>235</v>
      </c>
      <c r="I23" s="266" t="s">
        <v>236</v>
      </c>
      <c r="J23" s="266" t="s">
        <v>237</v>
      </c>
      <c r="K23" s="267">
        <v>6.6</v>
      </c>
      <c r="L23" s="267">
        <v>6.5</v>
      </c>
      <c r="M23" s="267">
        <v>6.6</v>
      </c>
      <c r="N23" s="267">
        <v>6.5</v>
      </c>
      <c r="O23" s="267">
        <f t="shared" si="1"/>
        <v>26.2</v>
      </c>
      <c r="P23" s="268">
        <f t="shared" si="2"/>
        <v>65.5</v>
      </c>
      <c r="Q23" s="269">
        <f t="shared" si="3"/>
        <v>10</v>
      </c>
      <c r="R23" s="267">
        <v>126</v>
      </c>
      <c r="S23" s="268">
        <f t="shared" si="4"/>
        <v>63</v>
      </c>
      <c r="T23" s="269">
        <f t="shared" si="5"/>
        <v>9</v>
      </c>
      <c r="U23" s="270"/>
      <c r="V23" s="270"/>
      <c r="W23" s="271">
        <f t="shared" si="6"/>
        <v>64.25</v>
      </c>
      <c r="X23" s="259" t="s">
        <v>206</v>
      </c>
    </row>
    <row r="24" spans="1:24" s="68" customFormat="1" ht="30" customHeight="1">
      <c r="A24" s="258" t="s">
        <v>245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90"/>
    </row>
    <row r="25" spans="1:24" s="68" customFormat="1" ht="60" customHeight="1">
      <c r="A25" s="259">
        <f>RANK(W25,W$25:W$30)</f>
        <v>1</v>
      </c>
      <c r="B25" s="260"/>
      <c r="C25" s="261" t="s">
        <v>246</v>
      </c>
      <c r="D25" s="291" t="s">
        <v>247</v>
      </c>
      <c r="E25" s="263" t="s">
        <v>10</v>
      </c>
      <c r="F25" s="292" t="s">
        <v>248</v>
      </c>
      <c r="G25" s="265" t="s">
        <v>249</v>
      </c>
      <c r="H25" s="266" t="s">
        <v>250</v>
      </c>
      <c r="I25" s="266" t="s">
        <v>108</v>
      </c>
      <c r="J25" s="266" t="s">
        <v>217</v>
      </c>
      <c r="K25" s="267">
        <v>7.5</v>
      </c>
      <c r="L25" s="267">
        <v>7.4</v>
      </c>
      <c r="M25" s="267">
        <v>7.5</v>
      </c>
      <c r="N25" s="267">
        <v>7.6</v>
      </c>
      <c r="O25" s="267">
        <f>SUM(K25,L25,M25,N25)</f>
        <v>30</v>
      </c>
      <c r="P25" s="268">
        <f>O25/0.4</f>
        <v>75</v>
      </c>
      <c r="Q25" s="269">
        <f>RANK(P25,P$25:P$30)</f>
        <v>1</v>
      </c>
      <c r="R25" s="267">
        <v>135</v>
      </c>
      <c r="S25" s="268">
        <f>R25/2</f>
        <v>67.5</v>
      </c>
      <c r="T25" s="269">
        <f>RANK(S25,S$25:S$30)</f>
        <v>3</v>
      </c>
      <c r="U25" s="269"/>
      <c r="V25" s="269"/>
      <c r="W25" s="268">
        <f>AVERAGE(P25,S25)</f>
        <v>71.25</v>
      </c>
      <c r="X25" s="293" t="s">
        <v>205</v>
      </c>
    </row>
    <row r="26" spans="1:24" s="68" customFormat="1" ht="63" customHeight="1">
      <c r="A26" s="259">
        <f>RANK(W26,W$25:W$30)</f>
        <v>2</v>
      </c>
      <c r="B26" s="272"/>
      <c r="C26" s="273" t="s">
        <v>251</v>
      </c>
      <c r="D26" s="274" t="s">
        <v>27</v>
      </c>
      <c r="E26" s="263" t="s">
        <v>10</v>
      </c>
      <c r="F26" s="294" t="s">
        <v>252</v>
      </c>
      <c r="G26" s="265" t="s">
        <v>253</v>
      </c>
      <c r="H26" s="266" t="s">
        <v>124</v>
      </c>
      <c r="I26" s="266" t="s">
        <v>112</v>
      </c>
      <c r="J26" s="266" t="s">
        <v>217</v>
      </c>
      <c r="K26" s="267">
        <v>7.2</v>
      </c>
      <c r="L26" s="267">
        <v>6.9</v>
      </c>
      <c r="M26" s="267">
        <v>7</v>
      </c>
      <c r="N26" s="267">
        <v>7</v>
      </c>
      <c r="O26" s="267">
        <f>SUM(K26,L26,M26,N26)</f>
        <v>28.1</v>
      </c>
      <c r="P26" s="268">
        <f>O26/0.4</f>
        <v>70.25</v>
      </c>
      <c r="Q26" s="269">
        <f>RANK(P26,P$25:P$30)</f>
        <v>3</v>
      </c>
      <c r="R26" s="267">
        <v>141.5</v>
      </c>
      <c r="S26" s="268">
        <f>R26/2</f>
        <v>70.75</v>
      </c>
      <c r="T26" s="269">
        <f>RANK(S26,S$25:S$30)</f>
        <v>1</v>
      </c>
      <c r="U26" s="269"/>
      <c r="V26" s="269"/>
      <c r="W26" s="268">
        <f>AVERAGE(P26,S26)</f>
        <v>70.5</v>
      </c>
      <c r="X26" s="293" t="s">
        <v>205</v>
      </c>
    </row>
    <row r="27" spans="1:24" s="68" customFormat="1" ht="60" customHeight="1">
      <c r="A27" s="259">
        <f>RANK(W27,W$25:W$30)</f>
        <v>3</v>
      </c>
      <c r="B27" s="260"/>
      <c r="C27" s="261" t="s">
        <v>254</v>
      </c>
      <c r="D27" s="274" t="s">
        <v>255</v>
      </c>
      <c r="E27" s="263">
        <v>1</v>
      </c>
      <c r="F27" s="286" t="s">
        <v>256</v>
      </c>
      <c r="G27" s="289" t="s">
        <v>16</v>
      </c>
      <c r="H27" s="266" t="s">
        <v>235</v>
      </c>
      <c r="I27" s="266" t="s">
        <v>257</v>
      </c>
      <c r="J27" s="266" t="s">
        <v>237</v>
      </c>
      <c r="K27" s="267">
        <v>7.3</v>
      </c>
      <c r="L27" s="267">
        <v>7.4</v>
      </c>
      <c r="M27" s="267">
        <v>6.8</v>
      </c>
      <c r="N27" s="267">
        <v>7.4</v>
      </c>
      <c r="O27" s="267">
        <f>SUM(K27,L27,M27,N27)</f>
        <v>28.9</v>
      </c>
      <c r="P27" s="268">
        <f>O27/0.4</f>
        <v>72.24999999999999</v>
      </c>
      <c r="Q27" s="269">
        <f>RANK(P27,P$25:P$30)</f>
        <v>2</v>
      </c>
      <c r="R27" s="267">
        <v>132.5</v>
      </c>
      <c r="S27" s="268">
        <f>R27/2</f>
        <v>66.25</v>
      </c>
      <c r="T27" s="269">
        <f>RANK(S27,S$25:S$30)</f>
        <v>5</v>
      </c>
      <c r="U27" s="269"/>
      <c r="V27" s="269"/>
      <c r="W27" s="268">
        <f>AVERAGE(P27,S27)</f>
        <v>69.25</v>
      </c>
      <c r="X27" s="293" t="s">
        <v>205</v>
      </c>
    </row>
    <row r="28" spans="1:24" s="68" customFormat="1" ht="60" customHeight="1">
      <c r="A28" s="259">
        <f>RANK(W28,W$25:W$30)</f>
        <v>4</v>
      </c>
      <c r="B28" s="272"/>
      <c r="C28" s="273" t="s">
        <v>258</v>
      </c>
      <c r="D28" s="274" t="s">
        <v>259</v>
      </c>
      <c r="E28" s="263">
        <v>2</v>
      </c>
      <c r="F28" s="294" t="s">
        <v>260</v>
      </c>
      <c r="G28" s="289" t="s">
        <v>16</v>
      </c>
      <c r="H28" s="266" t="s">
        <v>261</v>
      </c>
      <c r="I28" s="266" t="s">
        <v>107</v>
      </c>
      <c r="J28" s="266" t="s">
        <v>225</v>
      </c>
      <c r="K28" s="267">
        <v>6.9</v>
      </c>
      <c r="L28" s="267">
        <v>6.9</v>
      </c>
      <c r="M28" s="267">
        <v>7</v>
      </c>
      <c r="N28" s="267">
        <v>7</v>
      </c>
      <c r="O28" s="267">
        <f>SUM(K28,L28,M28,N28)</f>
        <v>27.8</v>
      </c>
      <c r="P28" s="268">
        <f>O28/0.4</f>
        <v>69.5</v>
      </c>
      <c r="Q28" s="269">
        <f>RANK(P28,P$25:P$30)</f>
        <v>4</v>
      </c>
      <c r="R28" s="267">
        <v>134</v>
      </c>
      <c r="S28" s="268">
        <f>R28/2</f>
        <v>67</v>
      </c>
      <c r="T28" s="269">
        <f>RANK(S28,S$25:S$30)</f>
        <v>4</v>
      </c>
      <c r="U28" s="269"/>
      <c r="V28" s="269"/>
      <c r="W28" s="268">
        <f>AVERAGE(P28,S28)</f>
        <v>68.25</v>
      </c>
      <c r="X28" s="293" t="s">
        <v>205</v>
      </c>
    </row>
    <row r="29" spans="1:24" s="68" customFormat="1" ht="60" customHeight="1">
      <c r="A29" s="259">
        <f>RANK(W29,W$25:W$30)</f>
        <v>5</v>
      </c>
      <c r="B29" s="272"/>
      <c r="C29" s="261" t="s">
        <v>262</v>
      </c>
      <c r="D29" s="274" t="s">
        <v>263</v>
      </c>
      <c r="E29" s="263" t="s">
        <v>20</v>
      </c>
      <c r="F29" s="286" t="s">
        <v>264</v>
      </c>
      <c r="G29" s="289" t="s">
        <v>16</v>
      </c>
      <c r="H29" s="266" t="s">
        <v>235</v>
      </c>
      <c r="I29" s="266" t="s">
        <v>257</v>
      </c>
      <c r="J29" s="266" t="s">
        <v>237</v>
      </c>
      <c r="K29" s="267">
        <v>6.9</v>
      </c>
      <c r="L29" s="267">
        <v>6.7</v>
      </c>
      <c r="M29" s="267">
        <v>6.8</v>
      </c>
      <c r="N29" s="267">
        <v>6.6</v>
      </c>
      <c r="O29" s="267">
        <f>SUM(K29,L29,M29,N29)</f>
        <v>27</v>
      </c>
      <c r="P29" s="268">
        <f>O29/0.4</f>
        <v>67.5</v>
      </c>
      <c r="Q29" s="269">
        <f>RANK(P29,P$25:P$30)</f>
        <v>5</v>
      </c>
      <c r="R29" s="267">
        <v>137</v>
      </c>
      <c r="S29" s="268">
        <f>R29/2</f>
        <v>68.5</v>
      </c>
      <c r="T29" s="269">
        <f>RANK(S29,S$25:S$30)</f>
        <v>2</v>
      </c>
      <c r="U29" s="269"/>
      <c r="V29" s="269"/>
      <c r="W29" s="268">
        <f>AVERAGE(P29,S29)</f>
        <v>68</v>
      </c>
      <c r="X29" s="293" t="s">
        <v>205</v>
      </c>
    </row>
    <row r="30" spans="1:30" s="68" customFormat="1" ht="60" customHeight="1">
      <c r="A30" s="295"/>
      <c r="B30" s="272"/>
      <c r="C30" s="287" t="s">
        <v>265</v>
      </c>
      <c r="D30" s="274" t="s">
        <v>266</v>
      </c>
      <c r="E30" s="263">
        <v>2</v>
      </c>
      <c r="F30" s="264" t="s">
        <v>267</v>
      </c>
      <c r="G30" s="265" t="s">
        <v>268</v>
      </c>
      <c r="H30" s="266" t="s">
        <v>269</v>
      </c>
      <c r="I30" s="266" t="s">
        <v>269</v>
      </c>
      <c r="J30" s="266" t="s">
        <v>225</v>
      </c>
      <c r="K30" s="267" t="s">
        <v>270</v>
      </c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7"/>
      <c r="Y30"/>
      <c r="Z30"/>
      <c r="AA30"/>
      <c r="AB30"/>
      <c r="AC30"/>
      <c r="AD30"/>
    </row>
    <row r="31" spans="1:24" s="68" customFormat="1" ht="22.5" customHeight="1">
      <c r="A31" s="239"/>
      <c r="B31" s="260"/>
      <c r="C31" s="298"/>
      <c r="D31" s="299"/>
      <c r="E31" s="300"/>
      <c r="F31" s="301"/>
      <c r="G31" s="302"/>
      <c r="H31" s="303"/>
      <c r="I31" s="303"/>
      <c r="J31" s="303"/>
      <c r="K31" s="304"/>
      <c r="L31" s="304"/>
      <c r="M31" s="304"/>
      <c r="N31" s="304"/>
      <c r="O31" s="304"/>
      <c r="P31" s="241"/>
      <c r="Q31" s="305"/>
      <c r="R31" s="304"/>
      <c r="S31" s="241"/>
      <c r="T31" s="305"/>
      <c r="U31" s="305"/>
      <c r="V31" s="305"/>
      <c r="W31" s="241"/>
      <c r="X31" s="306"/>
    </row>
    <row r="32" spans="1:23" s="155" customFormat="1" ht="31.5" customHeight="1">
      <c r="A32" s="307"/>
      <c r="B32" s="307"/>
      <c r="C32" s="307" t="s">
        <v>74</v>
      </c>
      <c r="D32" s="307"/>
      <c r="E32" s="307"/>
      <c r="F32" s="307"/>
      <c r="G32" s="307"/>
      <c r="H32" s="307" t="s">
        <v>75</v>
      </c>
      <c r="I32" s="307"/>
      <c r="J32" s="307" t="s">
        <v>201</v>
      </c>
      <c r="K32" s="308"/>
      <c r="L32" s="309"/>
      <c r="M32" s="305"/>
      <c r="N32" s="304"/>
      <c r="O32" s="310"/>
      <c r="P32" s="310"/>
      <c r="Q32" s="311"/>
      <c r="R32" s="310"/>
      <c r="S32" s="312"/>
      <c r="T32" s="312"/>
      <c r="U32" s="312"/>
      <c r="V32" s="311"/>
      <c r="W32" s="310"/>
    </row>
    <row r="33" spans="1:23" s="155" customFormat="1" ht="18" customHeight="1">
      <c r="A33" s="243"/>
      <c r="B33" s="243"/>
      <c r="C33" s="243"/>
      <c r="D33" s="243"/>
      <c r="E33" s="243"/>
      <c r="F33" s="243"/>
      <c r="G33" s="243"/>
      <c r="H33" s="243"/>
      <c r="I33" s="243"/>
      <c r="J33" s="313"/>
      <c r="K33" s="308"/>
      <c r="L33" s="309"/>
      <c r="M33" s="305"/>
      <c r="N33" s="304"/>
      <c r="O33" s="310"/>
      <c r="P33" s="310"/>
      <c r="Q33" s="311"/>
      <c r="R33" s="310"/>
      <c r="S33" s="312"/>
      <c r="T33" s="312"/>
      <c r="U33" s="312"/>
      <c r="V33" s="311"/>
      <c r="W33" s="310"/>
    </row>
    <row r="34" spans="1:24" ht="23.25" customHeight="1">
      <c r="A34" s="243"/>
      <c r="B34" s="243"/>
      <c r="C34" s="243" t="s">
        <v>77</v>
      </c>
      <c r="D34" s="243"/>
      <c r="E34" s="243"/>
      <c r="F34" s="243"/>
      <c r="G34" s="243"/>
      <c r="H34" s="243" t="s">
        <v>78</v>
      </c>
      <c r="I34" s="243"/>
      <c r="J34" s="314" t="s">
        <v>132</v>
      </c>
      <c r="K34" s="68"/>
      <c r="L34" s="315"/>
      <c r="M34" s="316"/>
      <c r="N34" s="72"/>
      <c r="O34" s="317"/>
      <c r="P34" s="310"/>
      <c r="Q34" s="312"/>
      <c r="R34" s="317"/>
      <c r="S34" s="310"/>
      <c r="T34" s="310"/>
      <c r="U34" s="310"/>
      <c r="V34" s="310"/>
      <c r="W34" s="310"/>
      <c r="X34" s="155"/>
    </row>
    <row r="35" ht="12.75" customHeight="1">
      <c r="J35" s="314"/>
    </row>
    <row r="36" spans="8:23" ht="12.75" customHeight="1">
      <c r="H36" s="318"/>
      <c r="I36" s="318"/>
      <c r="O36" s="318"/>
      <c r="P36" s="318"/>
      <c r="R36" s="318"/>
      <c r="S36" s="318"/>
      <c r="W36" s="318"/>
    </row>
    <row r="37" spans="8:23" ht="12.75" customHeight="1">
      <c r="H37" s="318"/>
      <c r="I37" s="318"/>
      <c r="O37" s="318"/>
      <c r="P37" s="318"/>
      <c r="R37" s="318"/>
      <c r="S37" s="318"/>
      <c r="W37" s="318"/>
    </row>
    <row r="38" spans="8:23" ht="12.75" customHeight="1">
      <c r="H38" s="318"/>
      <c r="I38" s="318"/>
      <c r="O38" s="318"/>
      <c r="P38" s="318"/>
      <c r="R38" s="318"/>
      <c r="S38" s="318"/>
      <c r="W38" s="318"/>
    </row>
    <row r="39" spans="8:23" ht="12.75" customHeight="1">
      <c r="H39" s="318"/>
      <c r="I39" s="318"/>
      <c r="O39" s="318"/>
      <c r="P39" s="318"/>
      <c r="R39" s="318"/>
      <c r="S39" s="318"/>
      <c r="W39" s="318"/>
    </row>
    <row r="40" spans="8:23" ht="12.75" customHeight="1">
      <c r="H40" s="318"/>
      <c r="I40" s="318"/>
      <c r="O40" s="318"/>
      <c r="P40" s="318"/>
      <c r="R40" s="318"/>
      <c r="S40" s="318"/>
      <c r="W40" s="318"/>
    </row>
    <row r="41" spans="8:23" ht="12.75" customHeight="1">
      <c r="H41" s="318"/>
      <c r="I41" s="318"/>
      <c r="O41" s="318"/>
      <c r="P41" s="318"/>
      <c r="R41" s="318"/>
      <c r="S41" s="318"/>
      <c r="W41" s="318"/>
    </row>
    <row r="42" spans="8:23" ht="12.75" customHeight="1">
      <c r="H42" s="318"/>
      <c r="I42" s="318"/>
      <c r="O42" s="318"/>
      <c r="P42" s="318"/>
      <c r="R42" s="318"/>
      <c r="S42" s="318"/>
      <c r="W42" s="318"/>
    </row>
    <row r="43" spans="8:23" ht="12.75" customHeight="1">
      <c r="H43" s="318"/>
      <c r="I43" s="318"/>
      <c r="O43" s="318"/>
      <c r="P43" s="318"/>
      <c r="R43" s="318"/>
      <c r="S43" s="318"/>
      <c r="W43" s="318"/>
    </row>
    <row r="44" spans="8:23" ht="12.75" customHeight="1">
      <c r="H44" s="318"/>
      <c r="I44" s="318"/>
      <c r="O44" s="318"/>
      <c r="P44" s="318"/>
      <c r="R44" s="318"/>
      <c r="S44" s="318"/>
      <c r="W44" s="318"/>
    </row>
    <row r="45" spans="8:23" ht="12.75" customHeight="1">
      <c r="H45" s="318"/>
      <c r="I45" s="318"/>
      <c r="O45" s="318"/>
      <c r="P45" s="318"/>
      <c r="R45" s="318"/>
      <c r="S45" s="318"/>
      <c r="W45" s="318"/>
    </row>
    <row r="46" spans="8:23" ht="12.75" customHeight="1">
      <c r="H46" s="318"/>
      <c r="I46" s="318"/>
      <c r="O46" s="318"/>
      <c r="P46" s="318"/>
      <c r="R46" s="318"/>
      <c r="S46" s="318"/>
      <c r="W46" s="318"/>
    </row>
    <row r="47" spans="8:23" ht="12.75" customHeight="1">
      <c r="H47" s="318"/>
      <c r="I47" s="318"/>
      <c r="O47" s="318"/>
      <c r="P47" s="318"/>
      <c r="R47" s="318"/>
      <c r="S47" s="318"/>
      <c r="W47" s="318"/>
    </row>
    <row r="48" spans="8:23" ht="12.75" customHeight="1">
      <c r="H48" s="318"/>
      <c r="I48" s="318"/>
      <c r="O48" s="318"/>
      <c r="P48" s="318"/>
      <c r="R48" s="318"/>
      <c r="S48" s="318"/>
      <c r="W48" s="318"/>
    </row>
    <row r="49" spans="8:23" ht="12.75" customHeight="1">
      <c r="H49" s="318"/>
      <c r="I49" s="318"/>
      <c r="O49" s="318"/>
      <c r="P49" s="318"/>
      <c r="R49" s="318"/>
      <c r="S49" s="318"/>
      <c r="W49" s="318"/>
    </row>
    <row r="50" spans="8:23" ht="12.75" customHeight="1">
      <c r="H50" s="318"/>
      <c r="I50" s="318"/>
      <c r="O50" s="318"/>
      <c r="P50" s="318"/>
      <c r="R50" s="318"/>
      <c r="S50" s="318"/>
      <c r="W50" s="318"/>
    </row>
    <row r="51" spans="8:23" ht="12.75" customHeight="1">
      <c r="H51" s="318"/>
      <c r="I51" s="318"/>
      <c r="O51" s="318"/>
      <c r="P51" s="318"/>
      <c r="R51" s="318"/>
      <c r="S51" s="318"/>
      <c r="W51" s="318"/>
    </row>
    <row r="52" spans="8:23" ht="12.75" customHeight="1">
      <c r="H52" s="318"/>
      <c r="I52" s="318"/>
      <c r="O52" s="318"/>
      <c r="P52" s="318"/>
      <c r="R52" s="318"/>
      <c r="S52" s="318"/>
      <c r="W52" s="318"/>
    </row>
    <row r="53" spans="8:23" ht="12.75" customHeight="1">
      <c r="H53" s="318"/>
      <c r="I53" s="318"/>
      <c r="O53" s="318"/>
      <c r="P53" s="318"/>
      <c r="R53" s="318"/>
      <c r="S53" s="318"/>
      <c r="W53" s="318"/>
    </row>
    <row r="54" spans="8:23" ht="12.75" customHeight="1">
      <c r="H54" s="318"/>
      <c r="I54" s="318"/>
      <c r="O54" s="318"/>
      <c r="P54" s="318"/>
      <c r="R54" s="318"/>
      <c r="S54" s="318"/>
      <c r="W54" s="318"/>
    </row>
    <row r="55" spans="8:23" ht="12.75" customHeight="1">
      <c r="H55" s="318"/>
      <c r="I55" s="318"/>
      <c r="O55" s="318"/>
      <c r="P55" s="318"/>
      <c r="R55" s="318"/>
      <c r="S55" s="318"/>
      <c r="W55" s="318"/>
    </row>
    <row r="56" spans="8:23" ht="12.75" customHeight="1">
      <c r="H56" s="318"/>
      <c r="I56" s="318"/>
      <c r="O56" s="318"/>
      <c r="P56" s="318"/>
      <c r="R56" s="318"/>
      <c r="S56" s="318"/>
      <c r="W56" s="318"/>
    </row>
    <row r="57" spans="8:23" ht="12.75" customHeight="1">
      <c r="H57" s="318"/>
      <c r="I57" s="318"/>
      <c r="O57" s="318"/>
      <c r="P57" s="318"/>
      <c r="R57" s="318"/>
      <c r="S57" s="318"/>
      <c r="W57" s="318"/>
    </row>
    <row r="58" spans="8:23" ht="12.75" customHeight="1">
      <c r="H58" s="318"/>
      <c r="I58" s="318"/>
      <c r="O58" s="318"/>
      <c r="P58" s="318"/>
      <c r="R58" s="318"/>
      <c r="S58" s="318"/>
      <c r="W58" s="318"/>
    </row>
    <row r="59" spans="8:23" ht="12.75" customHeight="1">
      <c r="H59" s="318"/>
      <c r="I59" s="318"/>
      <c r="O59" s="318"/>
      <c r="P59" s="318"/>
      <c r="R59" s="318"/>
      <c r="S59" s="318"/>
      <c r="W59" s="318"/>
    </row>
    <row r="60" spans="8:23" ht="12.75" customHeight="1">
      <c r="H60" s="318"/>
      <c r="I60" s="318"/>
      <c r="O60" s="318"/>
      <c r="P60" s="318"/>
      <c r="R60" s="318"/>
      <c r="S60" s="318"/>
      <c r="W60" s="318"/>
    </row>
    <row r="61" spans="8:23" ht="12.75" customHeight="1">
      <c r="H61" s="318"/>
      <c r="I61" s="318"/>
      <c r="O61" s="318"/>
      <c r="P61" s="318"/>
      <c r="R61" s="318"/>
      <c r="S61" s="318"/>
      <c r="W61" s="318"/>
    </row>
    <row r="62" spans="8:23" ht="12.75" customHeight="1">
      <c r="H62" s="318"/>
      <c r="I62" s="318"/>
      <c r="O62" s="318"/>
      <c r="P62" s="318"/>
      <c r="R62" s="318"/>
      <c r="S62" s="318"/>
      <c r="W62" s="318"/>
    </row>
    <row r="63" spans="8:23" ht="12.75" customHeight="1">
      <c r="H63" s="318"/>
      <c r="I63" s="318"/>
      <c r="O63" s="318"/>
      <c r="P63" s="318"/>
      <c r="R63" s="318"/>
      <c r="S63" s="318"/>
      <c r="W63" s="318"/>
    </row>
    <row r="64" spans="8:23" ht="12.75" customHeight="1">
      <c r="H64" s="318"/>
      <c r="I64" s="318"/>
      <c r="O64" s="318"/>
      <c r="P64" s="318"/>
      <c r="R64" s="318"/>
      <c r="S64" s="318"/>
      <c r="W64" s="318"/>
    </row>
    <row r="65" spans="8:23" ht="12.75" customHeight="1">
      <c r="H65" s="318"/>
      <c r="I65" s="318"/>
      <c r="O65" s="318"/>
      <c r="P65" s="318"/>
      <c r="R65" s="318"/>
      <c r="S65" s="318"/>
      <c r="W65" s="318"/>
    </row>
    <row r="66" spans="8:23" ht="12.75" customHeight="1">
      <c r="H66" s="318"/>
      <c r="I66" s="318"/>
      <c r="O66" s="318"/>
      <c r="P66" s="318"/>
      <c r="R66" s="318"/>
      <c r="S66" s="318"/>
      <c r="W66" s="318"/>
    </row>
    <row r="67" spans="8:23" ht="12.75" customHeight="1">
      <c r="H67" s="318"/>
      <c r="I67" s="318"/>
      <c r="O67" s="318"/>
      <c r="P67" s="318"/>
      <c r="R67" s="318"/>
      <c r="S67" s="318"/>
      <c r="W67" s="318"/>
    </row>
    <row r="68" spans="8:23" ht="12.75" customHeight="1">
      <c r="H68" s="318"/>
      <c r="I68" s="318"/>
      <c r="O68" s="318"/>
      <c r="P68" s="318"/>
      <c r="R68" s="318"/>
      <c r="S68" s="318"/>
      <c r="W68" s="318"/>
    </row>
    <row r="69" spans="8:23" ht="12.75" customHeight="1">
      <c r="H69" s="318"/>
      <c r="I69" s="318"/>
      <c r="O69" s="318"/>
      <c r="P69" s="318"/>
      <c r="R69" s="318"/>
      <c r="S69" s="318"/>
      <c r="W69" s="318"/>
    </row>
  </sheetData>
  <sheetProtection/>
  <mergeCells count="29">
    <mergeCell ref="A24:W24"/>
    <mergeCell ref="V10:V12"/>
    <mergeCell ref="W10:W12"/>
    <mergeCell ref="X10:X12"/>
    <mergeCell ref="K11:Q11"/>
    <mergeCell ref="R11:T11"/>
    <mergeCell ref="A13:W13"/>
    <mergeCell ref="H10:H12"/>
    <mergeCell ref="I10:I12"/>
    <mergeCell ref="J10:J12"/>
    <mergeCell ref="K10:Q10"/>
    <mergeCell ref="R10:T10"/>
    <mergeCell ref="U10:U12"/>
    <mergeCell ref="A8:X8"/>
    <mergeCell ref="A9:F9"/>
    <mergeCell ref="U9:X9"/>
    <mergeCell ref="A10:A12"/>
    <mergeCell ref="B10:B12"/>
    <mergeCell ref="C10:C12"/>
    <mergeCell ref="D10:D12"/>
    <mergeCell ref="E10:E12"/>
    <mergeCell ref="F10:F12"/>
    <mergeCell ref="G10:G12"/>
    <mergeCell ref="A2:W2"/>
    <mergeCell ref="A3:W3"/>
    <mergeCell ref="A4:W4"/>
    <mergeCell ref="A5:W5"/>
    <mergeCell ref="A6:W6"/>
    <mergeCell ref="A7:W7"/>
  </mergeCells>
  <printOptions/>
  <pageMargins left="0.7" right="0.7" top="0.75" bottom="0.75" header="0.3" footer="0.3"/>
  <pageSetup fitToHeight="1" fitToWidth="1" horizontalDpi="600" verticalDpi="600" orientation="landscape" paperSize="9" scale="3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view="pageBreakPreview" zoomScale="60" zoomScaleNormal="50" zoomScalePageLayoutView="0" workbookViewId="0" topLeftCell="A2">
      <selection activeCell="J29" sqref="J29"/>
    </sheetView>
  </sheetViews>
  <sheetFormatPr defaultColWidth="28" defaultRowHeight="5.25" customHeight="1"/>
  <cols>
    <col min="1" max="1" width="10.33203125" style="318" customWidth="1"/>
    <col min="2" max="2" width="0" style="318" hidden="1" customWidth="1"/>
    <col min="3" max="3" width="38.16015625" style="318" customWidth="1"/>
    <col min="4" max="4" width="0" style="318" hidden="1" customWidth="1"/>
    <col min="5" max="5" width="12" style="318" customWidth="1"/>
    <col min="6" max="6" width="78" style="318" customWidth="1"/>
    <col min="7" max="9" width="0" style="318" hidden="1" customWidth="1"/>
    <col min="10" max="10" width="41.5" style="318" customWidth="1"/>
    <col min="11" max="11" width="12.5" style="320" customWidth="1"/>
    <col min="12" max="12" width="19" style="321" customWidth="1"/>
    <col min="13" max="13" width="9.66015625" style="318" customWidth="1"/>
    <col min="14" max="14" width="13" style="320" customWidth="1"/>
    <col min="15" max="15" width="19.5" style="321" customWidth="1"/>
    <col min="16" max="16" width="11.33203125" style="318" customWidth="1"/>
    <col min="17" max="18" width="11.5" style="318" customWidth="1"/>
    <col min="19" max="19" width="16" style="318" customWidth="1"/>
    <col min="20" max="20" width="19.83203125" style="321" customWidth="1"/>
    <col min="21" max="21" width="16" style="318" customWidth="1"/>
    <col min="22" max="253" width="10.83203125" style="318" customWidth="1"/>
    <col min="254" max="254" width="10.33203125" style="318" customWidth="1"/>
    <col min="255" max="255" width="0" style="318" hidden="1" customWidth="1"/>
    <col min="256" max="16384" width="28" style="318" customWidth="1"/>
  </cols>
  <sheetData>
    <row r="1" spans="1:21" s="30" customFormat="1" ht="16.5" customHeight="1" hidden="1">
      <c r="A1" s="27" t="s">
        <v>46</v>
      </c>
      <c r="B1" s="27"/>
      <c r="C1" s="28"/>
      <c r="D1" s="27" t="s">
        <v>47</v>
      </c>
      <c r="E1" s="29"/>
      <c r="F1" s="28"/>
      <c r="G1" s="27" t="s">
        <v>48</v>
      </c>
      <c r="J1" s="28"/>
      <c r="K1" s="31"/>
      <c r="L1" s="32" t="s">
        <v>49</v>
      </c>
      <c r="M1" s="33"/>
      <c r="N1" s="31"/>
      <c r="O1" s="32" t="s">
        <v>50</v>
      </c>
      <c r="P1" s="33"/>
      <c r="Q1" s="33"/>
      <c r="R1" s="33"/>
      <c r="S1" s="33"/>
      <c r="T1" s="34" t="s">
        <v>52</v>
      </c>
      <c r="U1" s="35"/>
    </row>
    <row r="2" spans="1:21" s="231" customFormat="1" ht="38.25" customHeight="1">
      <c r="A2" s="230" t="s">
        <v>207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1:21" s="231" customFormat="1" ht="41.25" customHeight="1" hidden="1">
      <c r="A3" s="322" t="s">
        <v>53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</row>
    <row r="4" spans="1:21" s="231" customFormat="1" ht="21" customHeight="1" hidden="1">
      <c r="A4" s="323" t="s">
        <v>54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</row>
    <row r="5" spans="1:21" s="231" customFormat="1" ht="21" customHeight="1">
      <c r="A5" s="234" t="s">
        <v>271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</row>
    <row r="6" spans="1:21" s="231" customFormat="1" ht="25.5" customHeight="1">
      <c r="A6" s="235" t="s">
        <v>55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</row>
    <row r="7" spans="1:21" s="39" customFormat="1" ht="37.5" customHeight="1">
      <c r="A7" s="324" t="s">
        <v>272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231" customFormat="1" ht="25.5" customHeight="1">
      <c r="A8" s="237" t="s">
        <v>273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</row>
    <row r="9" spans="1:21" s="231" customFormat="1" ht="20.25" customHeight="1">
      <c r="A9" s="238" t="s">
        <v>159</v>
      </c>
      <c r="B9" s="238"/>
      <c r="C9" s="238"/>
      <c r="D9" s="238"/>
      <c r="E9" s="238"/>
      <c r="F9" s="238"/>
      <c r="G9" s="325"/>
      <c r="H9" s="325"/>
      <c r="I9" s="325"/>
      <c r="J9" s="325"/>
      <c r="K9" s="326"/>
      <c r="L9" s="327"/>
      <c r="M9" s="328"/>
      <c r="N9" s="326"/>
      <c r="O9" s="327"/>
      <c r="P9" s="328"/>
      <c r="Q9" s="329" t="s">
        <v>160</v>
      </c>
      <c r="R9" s="329"/>
      <c r="S9" s="329"/>
      <c r="T9" s="329"/>
      <c r="U9" s="329"/>
    </row>
    <row r="10" spans="1:21" s="75" customFormat="1" ht="31.5" customHeight="1">
      <c r="A10" s="245" t="s">
        <v>58</v>
      </c>
      <c r="B10" s="245" t="s">
        <v>33</v>
      </c>
      <c r="C10" s="246" t="s">
        <v>211</v>
      </c>
      <c r="D10" s="247" t="s">
        <v>60</v>
      </c>
      <c r="E10" s="247" t="s">
        <v>0</v>
      </c>
      <c r="F10" s="246" t="s">
        <v>212</v>
      </c>
      <c r="G10" s="246" t="s">
        <v>1</v>
      </c>
      <c r="H10" s="246" t="s">
        <v>2</v>
      </c>
      <c r="I10" s="248" t="s">
        <v>4</v>
      </c>
      <c r="J10" s="246" t="s">
        <v>3</v>
      </c>
      <c r="K10" s="250" t="s">
        <v>63</v>
      </c>
      <c r="L10" s="250"/>
      <c r="M10" s="250"/>
      <c r="N10" s="250" t="s">
        <v>64</v>
      </c>
      <c r="O10" s="250"/>
      <c r="P10" s="250"/>
      <c r="Q10" s="251" t="s">
        <v>65</v>
      </c>
      <c r="R10" s="251" t="s">
        <v>66</v>
      </c>
      <c r="S10" s="251" t="s">
        <v>113</v>
      </c>
      <c r="T10" s="252" t="s">
        <v>68</v>
      </c>
      <c r="U10" s="251" t="s">
        <v>69</v>
      </c>
    </row>
    <row r="11" spans="1:21" s="75" customFormat="1" ht="88.5" customHeight="1">
      <c r="A11" s="245"/>
      <c r="B11" s="245"/>
      <c r="C11" s="246"/>
      <c r="D11" s="247"/>
      <c r="E11" s="247"/>
      <c r="F11" s="246"/>
      <c r="G11" s="246"/>
      <c r="H11" s="246"/>
      <c r="I11" s="248"/>
      <c r="J11" s="246"/>
      <c r="K11" s="255" t="s">
        <v>70</v>
      </c>
      <c r="L11" s="256" t="s">
        <v>71</v>
      </c>
      <c r="M11" s="257" t="s">
        <v>72</v>
      </c>
      <c r="N11" s="255" t="s">
        <v>70</v>
      </c>
      <c r="O11" s="256" t="s">
        <v>71</v>
      </c>
      <c r="P11" s="257" t="s">
        <v>72</v>
      </c>
      <c r="Q11" s="251"/>
      <c r="R11" s="251"/>
      <c r="S11" s="251"/>
      <c r="T11" s="252"/>
      <c r="U11" s="251"/>
    </row>
    <row r="12" spans="1:21" s="75" customFormat="1" ht="30" customHeight="1">
      <c r="A12" s="330" t="s">
        <v>274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</row>
    <row r="13" spans="1:21" s="59" customFormat="1" ht="60" customHeight="1">
      <c r="A13" s="259">
        <f>RANK(T13,T$13:T$15)</f>
        <v>1</v>
      </c>
      <c r="B13" s="331"/>
      <c r="C13" s="287" t="s">
        <v>275</v>
      </c>
      <c r="D13" s="262" t="s">
        <v>19</v>
      </c>
      <c r="E13" s="263" t="s">
        <v>10</v>
      </c>
      <c r="F13" s="332" t="s">
        <v>276</v>
      </c>
      <c r="G13" s="265" t="s">
        <v>129</v>
      </c>
      <c r="H13" s="333" t="s">
        <v>124</v>
      </c>
      <c r="I13" s="333" t="s">
        <v>124</v>
      </c>
      <c r="J13" s="266" t="s">
        <v>225</v>
      </c>
      <c r="K13" s="334">
        <v>114.5</v>
      </c>
      <c r="L13" s="335">
        <f>K13/1.7</f>
        <v>67.35294117647058</v>
      </c>
      <c r="M13" s="270">
        <f>RANK(L13,L$13:L$15)</f>
        <v>1</v>
      </c>
      <c r="N13" s="334">
        <v>114</v>
      </c>
      <c r="O13" s="335">
        <f>N13/1.7</f>
        <v>67.05882352941175</v>
      </c>
      <c r="P13" s="270">
        <f>RANK(O13,O$13:O$15)</f>
        <v>1</v>
      </c>
      <c r="Q13" s="336"/>
      <c r="R13" s="270"/>
      <c r="S13" s="337">
        <f>K13+N13</f>
        <v>228.5</v>
      </c>
      <c r="T13" s="338">
        <f>AVERAGE(L13,O13)</f>
        <v>67.20588235294116</v>
      </c>
      <c r="U13" s="293" t="s">
        <v>277</v>
      </c>
    </row>
    <row r="14" spans="1:21" s="59" customFormat="1" ht="60" customHeight="1">
      <c r="A14" s="259">
        <f>RANK(T14,T$13:T$15)</f>
        <v>2</v>
      </c>
      <c r="B14" s="331"/>
      <c r="C14" s="287" t="s">
        <v>278</v>
      </c>
      <c r="D14" s="262" t="s">
        <v>19</v>
      </c>
      <c r="E14" s="263" t="s">
        <v>10</v>
      </c>
      <c r="F14" s="264" t="s">
        <v>279</v>
      </c>
      <c r="G14" s="289" t="s">
        <v>16</v>
      </c>
      <c r="H14" s="266" t="s">
        <v>280</v>
      </c>
      <c r="I14" s="266" t="s">
        <v>280</v>
      </c>
      <c r="J14" s="266" t="s">
        <v>225</v>
      </c>
      <c r="K14" s="334">
        <v>110</v>
      </c>
      <c r="L14" s="335">
        <f>(K14/1.7)-0.5</f>
        <v>64.20588235294117</v>
      </c>
      <c r="M14" s="270">
        <f>RANK(L14,L$13:L$15)</f>
        <v>2</v>
      </c>
      <c r="N14" s="334">
        <v>110</v>
      </c>
      <c r="O14" s="335">
        <f>(N14/1.7)-0.5</f>
        <v>64.20588235294117</v>
      </c>
      <c r="P14" s="270">
        <f>RANK(O14,O$13:O$15)</f>
        <v>3</v>
      </c>
      <c r="Q14" s="270">
        <v>1</v>
      </c>
      <c r="R14" s="270"/>
      <c r="S14" s="337">
        <f>K14+N14</f>
        <v>220</v>
      </c>
      <c r="T14" s="338">
        <f>AVERAGE(L14,O14)</f>
        <v>64.20588235294117</v>
      </c>
      <c r="U14" s="293" t="s">
        <v>205</v>
      </c>
    </row>
    <row r="15" spans="1:21" s="59" customFormat="1" ht="60" customHeight="1">
      <c r="A15" s="259">
        <f>RANK(T15,T$13:T$15)</f>
        <v>3</v>
      </c>
      <c r="B15" s="339"/>
      <c r="C15" s="287" t="s">
        <v>281</v>
      </c>
      <c r="D15" s="262" t="s">
        <v>19</v>
      </c>
      <c r="E15" s="263" t="s">
        <v>10</v>
      </c>
      <c r="F15" s="332" t="s">
        <v>276</v>
      </c>
      <c r="G15" s="265" t="s">
        <v>129</v>
      </c>
      <c r="H15" s="333" t="s">
        <v>124</v>
      </c>
      <c r="I15" s="333" t="s">
        <v>124</v>
      </c>
      <c r="J15" s="266" t="s">
        <v>225</v>
      </c>
      <c r="K15" s="334">
        <v>108.5</v>
      </c>
      <c r="L15" s="335">
        <f>K15/1.7</f>
        <v>63.823529411764696</v>
      </c>
      <c r="M15" s="270">
        <f>RANK(L15,L$13:L$15)</f>
        <v>3</v>
      </c>
      <c r="N15" s="334">
        <v>109.5</v>
      </c>
      <c r="O15" s="335">
        <f>N15/1.7</f>
        <v>64.41176470588235</v>
      </c>
      <c r="P15" s="270">
        <f>RANK(O15,O$13:O$15)</f>
        <v>2</v>
      </c>
      <c r="Q15" s="336"/>
      <c r="R15" s="270"/>
      <c r="S15" s="337">
        <f>K15+N15</f>
        <v>218</v>
      </c>
      <c r="T15" s="338">
        <f>AVERAGE(L15,O15)</f>
        <v>64.11764705882352</v>
      </c>
      <c r="U15" s="293" t="s">
        <v>205</v>
      </c>
    </row>
    <row r="16" spans="1:21" s="59" customFormat="1" ht="21" customHeight="1">
      <c r="A16" s="239"/>
      <c r="B16" s="340"/>
      <c r="C16" s="341"/>
      <c r="D16" s="342"/>
      <c r="E16" s="343"/>
      <c r="F16" s="344"/>
      <c r="G16" s="345"/>
      <c r="H16" s="346"/>
      <c r="I16" s="347"/>
      <c r="J16" s="347"/>
      <c r="K16" s="348"/>
      <c r="L16" s="349"/>
      <c r="M16" s="350"/>
      <c r="N16" s="348"/>
      <c r="O16" s="349"/>
      <c r="P16" s="350"/>
      <c r="Q16" s="350"/>
      <c r="R16" s="350"/>
      <c r="S16" s="351"/>
      <c r="T16" s="352"/>
      <c r="U16" s="306"/>
    </row>
    <row r="17" spans="1:21" ht="29.25" customHeight="1">
      <c r="A17" s="353"/>
      <c r="B17" s="340"/>
      <c r="C17" s="307" t="s">
        <v>74</v>
      </c>
      <c r="D17" s="307"/>
      <c r="E17" s="307"/>
      <c r="F17" s="307"/>
      <c r="G17" s="307"/>
      <c r="H17" s="307" t="s">
        <v>75</v>
      </c>
      <c r="I17" s="307"/>
      <c r="J17" s="307" t="s">
        <v>201</v>
      </c>
      <c r="K17" s="308"/>
      <c r="L17" s="309"/>
      <c r="M17" s="305"/>
      <c r="N17" s="304"/>
      <c r="O17" s="241"/>
      <c r="P17" s="305"/>
      <c r="Q17" s="305"/>
      <c r="R17" s="305"/>
      <c r="S17" s="354"/>
      <c r="T17" s="241"/>
      <c r="U17" s="306"/>
    </row>
    <row r="18" spans="1:21" ht="18" customHeight="1">
      <c r="A18" s="353"/>
      <c r="B18" s="340"/>
      <c r="C18" s="243"/>
      <c r="D18" s="243"/>
      <c r="E18" s="243"/>
      <c r="F18" s="243"/>
      <c r="G18" s="243"/>
      <c r="H18" s="243"/>
      <c r="I18" s="243"/>
      <c r="J18" s="313"/>
      <c r="K18" s="308"/>
      <c r="L18" s="309"/>
      <c r="M18" s="305"/>
      <c r="N18" s="304"/>
      <c r="O18" s="241"/>
      <c r="P18" s="305"/>
      <c r="Q18" s="305"/>
      <c r="R18" s="305"/>
      <c r="S18" s="354"/>
      <c r="T18" s="241"/>
      <c r="U18" s="306"/>
    </row>
    <row r="19" spans="1:21" ht="28.5" customHeight="1">
      <c r="A19" s="355"/>
      <c r="B19" s="4"/>
      <c r="C19" s="243" t="s">
        <v>77</v>
      </c>
      <c r="D19" s="243"/>
      <c r="E19" s="243"/>
      <c r="F19" s="243"/>
      <c r="G19" s="243"/>
      <c r="H19" s="243" t="s">
        <v>78</v>
      </c>
      <c r="I19" s="243"/>
      <c r="J19" s="314" t="s">
        <v>132</v>
      </c>
      <c r="K19" s="68"/>
      <c r="L19" s="315"/>
      <c r="M19" s="316"/>
      <c r="N19" s="72"/>
      <c r="O19" s="315"/>
      <c r="P19" s="316"/>
      <c r="Q19" s="316"/>
      <c r="R19" s="316"/>
      <c r="S19" s="73"/>
      <c r="T19" s="315"/>
      <c r="U19" s="356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spans="11:20" ht="12.75" customHeight="1">
      <c r="K31" s="318"/>
      <c r="L31" s="318"/>
      <c r="N31" s="318"/>
      <c r="O31" s="318"/>
      <c r="T31" s="318"/>
    </row>
    <row r="32" spans="11:20" ht="12.75" customHeight="1">
      <c r="K32" s="318"/>
      <c r="L32" s="318"/>
      <c r="N32" s="318"/>
      <c r="O32" s="318"/>
      <c r="T32" s="318"/>
    </row>
    <row r="33" spans="11:20" ht="12.75" customHeight="1">
      <c r="K33" s="318"/>
      <c r="L33" s="318"/>
      <c r="N33" s="318"/>
      <c r="O33" s="318"/>
      <c r="T33" s="318"/>
    </row>
    <row r="34" spans="11:20" ht="12.75" customHeight="1">
      <c r="K34" s="318"/>
      <c r="L34" s="318"/>
      <c r="N34" s="318"/>
      <c r="O34" s="318"/>
      <c r="T34" s="318"/>
    </row>
    <row r="35" spans="11:20" ht="12.75" customHeight="1">
      <c r="K35" s="318"/>
      <c r="L35" s="318"/>
      <c r="N35" s="318"/>
      <c r="O35" s="318"/>
      <c r="T35" s="318"/>
    </row>
    <row r="36" spans="11:20" ht="12.75" customHeight="1">
      <c r="K36" s="318"/>
      <c r="L36" s="318"/>
      <c r="N36" s="318"/>
      <c r="O36" s="318"/>
      <c r="T36" s="318"/>
    </row>
    <row r="37" spans="11:20" ht="12.75" customHeight="1">
      <c r="K37" s="318"/>
      <c r="L37" s="318"/>
      <c r="N37" s="318"/>
      <c r="O37" s="318"/>
      <c r="T37" s="318"/>
    </row>
    <row r="38" spans="11:20" ht="12.75" customHeight="1">
      <c r="K38" s="318"/>
      <c r="L38" s="318"/>
      <c r="N38" s="318"/>
      <c r="O38" s="318"/>
      <c r="T38" s="318"/>
    </row>
    <row r="39" spans="11:20" ht="12.75" customHeight="1">
      <c r="K39" s="318"/>
      <c r="L39" s="318"/>
      <c r="N39" s="318"/>
      <c r="O39" s="318"/>
      <c r="T39" s="318"/>
    </row>
    <row r="40" spans="11:20" ht="12.75" customHeight="1">
      <c r="K40" s="318"/>
      <c r="L40" s="318"/>
      <c r="N40" s="318"/>
      <c r="O40" s="318"/>
      <c r="T40" s="318"/>
    </row>
    <row r="41" spans="11:20" ht="12.75" customHeight="1">
      <c r="K41" s="318"/>
      <c r="L41" s="318"/>
      <c r="N41" s="318"/>
      <c r="O41" s="318"/>
      <c r="T41" s="318"/>
    </row>
    <row r="42" spans="11:20" ht="12.75" customHeight="1">
      <c r="K42" s="318"/>
      <c r="L42" s="318"/>
      <c r="N42" s="318"/>
      <c r="O42" s="318"/>
      <c r="T42" s="318"/>
    </row>
    <row r="43" spans="11:20" ht="12.75" customHeight="1">
      <c r="K43" s="318"/>
      <c r="L43" s="318"/>
      <c r="N43" s="318"/>
      <c r="O43" s="318"/>
      <c r="T43" s="318"/>
    </row>
    <row r="44" spans="11:20" ht="12.75" customHeight="1">
      <c r="K44" s="318"/>
      <c r="L44" s="318"/>
      <c r="N44" s="318"/>
      <c r="O44" s="318"/>
      <c r="T44" s="318"/>
    </row>
    <row r="45" spans="11:20" ht="12.75" customHeight="1">
      <c r="K45" s="318"/>
      <c r="L45" s="318"/>
      <c r="N45" s="318"/>
      <c r="O45" s="318"/>
      <c r="T45" s="318"/>
    </row>
    <row r="46" spans="11:20" ht="12.75" customHeight="1">
      <c r="K46" s="318"/>
      <c r="L46" s="318"/>
      <c r="N46" s="318"/>
      <c r="O46" s="318"/>
      <c r="T46" s="318"/>
    </row>
    <row r="47" spans="11:20" ht="12.75" customHeight="1">
      <c r="K47" s="318"/>
      <c r="L47" s="318"/>
      <c r="N47" s="318"/>
      <c r="O47" s="318"/>
      <c r="T47" s="318"/>
    </row>
    <row r="48" spans="11:20" ht="12.75" customHeight="1">
      <c r="K48" s="318"/>
      <c r="L48" s="318"/>
      <c r="N48" s="318"/>
      <c r="O48" s="318"/>
      <c r="T48" s="318"/>
    </row>
    <row r="49" spans="11:20" ht="12.75" customHeight="1">
      <c r="K49" s="318"/>
      <c r="L49" s="318"/>
      <c r="N49" s="318"/>
      <c r="O49" s="318"/>
      <c r="T49" s="318"/>
    </row>
    <row r="50" spans="11:20" ht="12.75" customHeight="1">
      <c r="K50" s="318"/>
      <c r="L50" s="318"/>
      <c r="N50" s="318"/>
      <c r="O50" s="318"/>
      <c r="T50" s="318"/>
    </row>
    <row r="51" spans="11:20" ht="12.75" customHeight="1">
      <c r="K51" s="318"/>
      <c r="L51" s="318"/>
      <c r="N51" s="318"/>
      <c r="O51" s="318"/>
      <c r="T51" s="318"/>
    </row>
    <row r="52" spans="11:20" ht="12.75" customHeight="1">
      <c r="K52" s="318"/>
      <c r="L52" s="318"/>
      <c r="N52" s="318"/>
      <c r="O52" s="318"/>
      <c r="T52" s="318"/>
    </row>
    <row r="53" spans="11:20" ht="12.75" customHeight="1">
      <c r="K53" s="318"/>
      <c r="L53" s="318"/>
      <c r="N53" s="318"/>
      <c r="O53" s="318"/>
      <c r="T53" s="318"/>
    </row>
    <row r="54" spans="11:20" ht="12.75" customHeight="1">
      <c r="K54" s="318"/>
      <c r="L54" s="318"/>
      <c r="N54" s="318"/>
      <c r="O54" s="318"/>
      <c r="T54" s="318"/>
    </row>
    <row r="55" spans="11:20" ht="12.75" customHeight="1">
      <c r="K55" s="318"/>
      <c r="L55" s="318"/>
      <c r="N55" s="318"/>
      <c r="O55" s="318"/>
      <c r="T55" s="318"/>
    </row>
  </sheetData>
  <sheetProtection/>
  <mergeCells count="27">
    <mergeCell ref="R10:R11"/>
    <mergeCell ref="S10:S11"/>
    <mergeCell ref="T10:T11"/>
    <mergeCell ref="U10:U11"/>
    <mergeCell ref="A12:U12"/>
    <mergeCell ref="H10:H11"/>
    <mergeCell ref="I10:I11"/>
    <mergeCell ref="J10:J11"/>
    <mergeCell ref="K10:M10"/>
    <mergeCell ref="N10:P10"/>
    <mergeCell ref="Q10:Q11"/>
    <mergeCell ref="A8:U8"/>
    <mergeCell ref="A9:F9"/>
    <mergeCell ref="Q9:U9"/>
    <mergeCell ref="A10:A11"/>
    <mergeCell ref="B10:B11"/>
    <mergeCell ref="C10:C11"/>
    <mergeCell ref="D10:D11"/>
    <mergeCell ref="E10:E11"/>
    <mergeCell ref="F10:F11"/>
    <mergeCell ref="G10:G11"/>
    <mergeCell ref="A2:U2"/>
    <mergeCell ref="A3:U3"/>
    <mergeCell ref="A4:U4"/>
    <mergeCell ref="A5:U5"/>
    <mergeCell ref="A6:U6"/>
    <mergeCell ref="A7:U7"/>
  </mergeCells>
  <printOptions/>
  <pageMargins left="0.7" right="0.7" top="0.75" bottom="0.75" header="0.3" footer="0.3"/>
  <pageSetup fitToHeight="1" fitToWidth="1" horizontalDpi="600" verticalDpi="600" orientation="landscape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"/>
  <sheetViews>
    <sheetView view="pageBreakPreview" zoomScale="60" zoomScalePageLayoutView="0" workbookViewId="0" topLeftCell="A14">
      <selection activeCell="J35" sqref="J35"/>
    </sheetView>
  </sheetViews>
  <sheetFormatPr defaultColWidth="11" defaultRowHeight="5.25" customHeight="1"/>
  <cols>
    <col min="1" max="1" width="14.16015625" style="318" customWidth="1"/>
    <col min="2" max="2" width="0" style="318" hidden="1" customWidth="1"/>
    <col min="3" max="3" width="39" style="318" customWidth="1"/>
    <col min="4" max="5" width="0" style="318" hidden="1" customWidth="1"/>
    <col min="6" max="6" width="90.16015625" style="318" customWidth="1"/>
    <col min="7" max="7" width="0" style="318" hidden="1" customWidth="1"/>
    <col min="8" max="9" width="0" style="319" hidden="1" customWidth="1"/>
    <col min="10" max="10" width="42.33203125" style="318" customWidth="1"/>
    <col min="11" max="11" width="17.5" style="318" customWidth="1"/>
    <col min="12" max="12" width="18.66015625" style="318" customWidth="1"/>
    <col min="13" max="14" width="18.33203125" style="318" customWidth="1"/>
    <col min="15" max="15" width="18.33203125" style="320" customWidth="1"/>
    <col min="16" max="16" width="18.16015625" style="321" customWidth="1"/>
    <col min="17" max="17" width="8.66015625" style="318" customWidth="1"/>
    <col min="18" max="18" width="12.5" style="320" customWidth="1"/>
    <col min="19" max="19" width="17.83203125" style="321" customWidth="1"/>
    <col min="20" max="20" width="9.16015625" style="318" customWidth="1"/>
    <col min="21" max="21" width="12" style="318" customWidth="1"/>
    <col min="22" max="22" width="10.83203125" style="318" customWidth="1"/>
    <col min="23" max="23" width="26.83203125" style="321" customWidth="1"/>
    <col min="24" max="255" width="10.83203125" style="318" customWidth="1"/>
    <col min="256" max="16384" width="11" style="318" customWidth="1"/>
  </cols>
  <sheetData>
    <row r="1" spans="1:33" s="30" customFormat="1" ht="16.5" customHeight="1" hidden="1">
      <c r="A1" s="27" t="s">
        <v>46</v>
      </c>
      <c r="B1" s="27"/>
      <c r="C1" s="28"/>
      <c r="D1" s="27" t="s">
        <v>47</v>
      </c>
      <c r="E1" s="29"/>
      <c r="F1" s="28"/>
      <c r="G1" s="27" t="s">
        <v>48</v>
      </c>
      <c r="H1" s="29"/>
      <c r="I1" s="29"/>
      <c r="J1" s="28"/>
      <c r="K1" s="28"/>
      <c r="L1" s="28"/>
      <c r="M1" s="28"/>
      <c r="N1" s="28"/>
      <c r="O1" s="31"/>
      <c r="P1" s="32" t="s">
        <v>50</v>
      </c>
      <c r="Q1" s="33"/>
      <c r="R1" s="31"/>
      <c r="S1" s="32" t="s">
        <v>51</v>
      </c>
      <c r="T1" s="33"/>
      <c r="U1" s="33"/>
      <c r="V1" s="33"/>
      <c r="W1" s="34" t="s">
        <v>52</v>
      </c>
      <c r="X1" s="36"/>
      <c r="Y1" s="36"/>
      <c r="Z1" s="36"/>
      <c r="AA1" s="36"/>
      <c r="AB1" s="36"/>
      <c r="AC1" s="36"/>
      <c r="AD1" s="36"/>
      <c r="AE1" s="36"/>
      <c r="AG1" s="36"/>
    </row>
    <row r="2" spans="1:23" s="231" customFormat="1" ht="30" customHeight="1">
      <c r="A2" s="230" t="s">
        <v>207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</row>
    <row r="3" spans="1:23" s="231" customFormat="1" ht="41.25" customHeight="1" hidden="1">
      <c r="A3" s="232" t="s">
        <v>53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s="231" customFormat="1" ht="21" customHeight="1" hidden="1">
      <c r="A4" s="233" t="s">
        <v>54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</row>
    <row r="5" spans="1:23" s="231" customFormat="1" ht="30" customHeight="1">
      <c r="A5" s="234" t="s">
        <v>208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s="231" customFormat="1" ht="30" customHeight="1">
      <c r="A6" s="235" t="s">
        <v>55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</row>
    <row r="7" spans="1:23" s="231" customFormat="1" ht="39.75" customHeight="1">
      <c r="A7" s="236" t="s">
        <v>282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</row>
    <row r="8" spans="1:24" s="231" customFormat="1" ht="30.75" customHeight="1">
      <c r="A8" s="357" t="s">
        <v>283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8"/>
    </row>
    <row r="9" spans="1:23" s="75" customFormat="1" ht="39.75" customHeight="1">
      <c r="A9" s="238" t="s">
        <v>159</v>
      </c>
      <c r="B9" s="238"/>
      <c r="C9" s="238"/>
      <c r="D9" s="238"/>
      <c r="E9" s="238"/>
      <c r="F9" s="238"/>
      <c r="G9" s="239"/>
      <c r="H9" s="239"/>
      <c r="I9" s="239"/>
      <c r="J9" s="239"/>
      <c r="K9" s="239"/>
      <c r="L9" s="239"/>
      <c r="M9" s="239"/>
      <c r="N9" s="239"/>
      <c r="O9" s="240"/>
      <c r="P9" s="241"/>
      <c r="Q9" s="239"/>
      <c r="R9" s="240"/>
      <c r="S9" s="242"/>
      <c r="T9" s="243"/>
      <c r="U9" s="244" t="s">
        <v>160</v>
      </c>
      <c r="V9" s="244"/>
      <c r="W9" s="244"/>
    </row>
    <row r="10" spans="1:23" s="75" customFormat="1" ht="28.5" customHeight="1">
      <c r="A10" s="245" t="s">
        <v>58</v>
      </c>
      <c r="B10" s="245" t="s">
        <v>33</v>
      </c>
      <c r="C10" s="246" t="s">
        <v>211</v>
      </c>
      <c r="D10" s="247" t="s">
        <v>60</v>
      </c>
      <c r="E10" s="247" t="s">
        <v>0</v>
      </c>
      <c r="F10" s="246" t="s">
        <v>212</v>
      </c>
      <c r="G10" s="246" t="s">
        <v>1</v>
      </c>
      <c r="H10" s="246" t="s">
        <v>2</v>
      </c>
      <c r="I10" s="248" t="s">
        <v>4</v>
      </c>
      <c r="J10" s="246" t="s">
        <v>3</v>
      </c>
      <c r="K10" s="249" t="s">
        <v>62</v>
      </c>
      <c r="L10" s="249"/>
      <c r="M10" s="249"/>
      <c r="N10" s="249"/>
      <c r="O10" s="249"/>
      <c r="P10" s="249"/>
      <c r="Q10" s="249"/>
      <c r="R10" s="250" t="s">
        <v>63</v>
      </c>
      <c r="S10" s="250"/>
      <c r="T10" s="250"/>
      <c r="U10" s="251" t="s">
        <v>65</v>
      </c>
      <c r="V10" s="251" t="s">
        <v>66</v>
      </c>
      <c r="W10" s="252" t="s">
        <v>68</v>
      </c>
    </row>
    <row r="11" spans="1:23" s="75" customFormat="1" ht="41.25" customHeight="1">
      <c r="A11" s="245"/>
      <c r="B11" s="245"/>
      <c r="C11" s="246"/>
      <c r="D11" s="247"/>
      <c r="E11" s="247"/>
      <c r="F11" s="246"/>
      <c r="G11" s="246"/>
      <c r="H11" s="246"/>
      <c r="I11" s="248"/>
      <c r="J11" s="246"/>
      <c r="K11" s="249" t="s">
        <v>99</v>
      </c>
      <c r="L11" s="249"/>
      <c r="M11" s="249"/>
      <c r="N11" s="249"/>
      <c r="O11" s="249"/>
      <c r="P11" s="249"/>
      <c r="Q11" s="249"/>
      <c r="R11" s="253" t="s">
        <v>100</v>
      </c>
      <c r="S11" s="253"/>
      <c r="T11" s="253"/>
      <c r="U11" s="251"/>
      <c r="V11" s="251"/>
      <c r="W11" s="252"/>
    </row>
    <row r="12" spans="1:23" s="75" customFormat="1" ht="168.75" customHeight="1">
      <c r="A12" s="245"/>
      <c r="B12" s="245"/>
      <c r="C12" s="246"/>
      <c r="D12" s="247"/>
      <c r="E12" s="247"/>
      <c r="F12" s="246"/>
      <c r="G12" s="246"/>
      <c r="H12" s="246"/>
      <c r="I12" s="248"/>
      <c r="J12" s="246"/>
      <c r="K12" s="254" t="s">
        <v>101</v>
      </c>
      <c r="L12" s="254" t="s">
        <v>102</v>
      </c>
      <c r="M12" s="254" t="s">
        <v>103</v>
      </c>
      <c r="N12" s="254" t="s">
        <v>104</v>
      </c>
      <c r="O12" s="255" t="s">
        <v>114</v>
      </c>
      <c r="P12" s="256" t="s">
        <v>71</v>
      </c>
      <c r="Q12" s="257" t="s">
        <v>72</v>
      </c>
      <c r="R12" s="255" t="s">
        <v>70</v>
      </c>
      <c r="S12" s="256" t="s">
        <v>71</v>
      </c>
      <c r="T12" s="257" t="s">
        <v>72</v>
      </c>
      <c r="U12" s="251"/>
      <c r="V12" s="251"/>
      <c r="W12" s="252"/>
    </row>
    <row r="13" spans="1:23" s="68" customFormat="1" ht="61.5" customHeight="1">
      <c r="A13" s="236" t="s">
        <v>282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</row>
    <row r="14" spans="1:23" s="68" customFormat="1" ht="60" customHeight="1">
      <c r="A14" s="259">
        <f>RANK(W14,W$14:W$15)</f>
        <v>1</v>
      </c>
      <c r="B14" s="272"/>
      <c r="C14" s="273" t="s">
        <v>218</v>
      </c>
      <c r="D14" s="274" t="s">
        <v>128</v>
      </c>
      <c r="E14" s="275">
        <v>2</v>
      </c>
      <c r="F14" s="276" t="s">
        <v>219</v>
      </c>
      <c r="G14" s="277" t="s">
        <v>90</v>
      </c>
      <c r="H14" s="278" t="s">
        <v>220</v>
      </c>
      <c r="I14" s="278" t="s">
        <v>124</v>
      </c>
      <c r="J14" s="279" t="s">
        <v>221</v>
      </c>
      <c r="K14" s="267">
        <v>7.5</v>
      </c>
      <c r="L14" s="267">
        <v>7.5</v>
      </c>
      <c r="M14" s="267">
        <v>7.3</v>
      </c>
      <c r="N14" s="267">
        <v>7.7</v>
      </c>
      <c r="O14" s="267">
        <f>SUM(K14,L14,M14,N14)</f>
        <v>30</v>
      </c>
      <c r="P14" s="268">
        <f>O14/0.4</f>
        <v>75</v>
      </c>
      <c r="Q14" s="269">
        <f>RANK(P14,P$14:P$15)</f>
        <v>1</v>
      </c>
      <c r="R14" s="267">
        <v>192</v>
      </c>
      <c r="S14" s="268">
        <f>R14/2.8</f>
        <v>68.57142857142857</v>
      </c>
      <c r="T14" s="269">
        <f>RANK(S14,S$14:S$15)</f>
        <v>1</v>
      </c>
      <c r="U14" s="270"/>
      <c r="V14" s="270"/>
      <c r="W14" s="271">
        <f>AVERAGE(P14,S14)</f>
        <v>71.78571428571428</v>
      </c>
    </row>
    <row r="15" spans="1:23" s="68" customFormat="1" ht="60" customHeight="1">
      <c r="A15" s="259">
        <f>RANK(W15,W$14:W$15)</f>
        <v>2</v>
      </c>
      <c r="B15" s="272"/>
      <c r="C15" s="273" t="s">
        <v>251</v>
      </c>
      <c r="D15" s="274" t="s">
        <v>27</v>
      </c>
      <c r="E15" s="263" t="s">
        <v>10</v>
      </c>
      <c r="F15" s="294" t="s">
        <v>252</v>
      </c>
      <c r="G15" s="265" t="s">
        <v>253</v>
      </c>
      <c r="H15" s="266" t="s">
        <v>124</v>
      </c>
      <c r="I15" s="266" t="s">
        <v>112</v>
      </c>
      <c r="J15" s="266" t="s">
        <v>217</v>
      </c>
      <c r="K15" s="267">
        <v>7.2</v>
      </c>
      <c r="L15" s="267">
        <v>6.8</v>
      </c>
      <c r="M15" s="267">
        <v>7</v>
      </c>
      <c r="N15" s="267">
        <v>6.9</v>
      </c>
      <c r="O15" s="267">
        <f>SUM(K15,L15,M15,N15)</f>
        <v>27.9</v>
      </c>
      <c r="P15" s="268">
        <f>O15/0.4</f>
        <v>69.74999999999999</v>
      </c>
      <c r="Q15" s="269">
        <f>RANK(P15,P$14:P$15)</f>
        <v>2</v>
      </c>
      <c r="R15" s="267">
        <v>189</v>
      </c>
      <c r="S15" s="268">
        <f>R15/2.8</f>
        <v>67.5</v>
      </c>
      <c r="T15" s="269">
        <f>RANK(S15,S$14:S$15)</f>
        <v>2</v>
      </c>
      <c r="U15" s="269"/>
      <c r="V15" s="269"/>
      <c r="W15" s="271">
        <f>AVERAGE(P15,S15)</f>
        <v>68.625</v>
      </c>
    </row>
    <row r="16" spans="1:23" s="68" customFormat="1" ht="60" customHeight="1">
      <c r="A16" s="236" t="s">
        <v>284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</row>
    <row r="17" spans="1:23" s="68" customFormat="1" ht="60" customHeight="1">
      <c r="A17" s="259">
        <f>RANK(W17,W$17:W$17)</f>
        <v>1</v>
      </c>
      <c r="B17" s="272"/>
      <c r="C17" s="261" t="s">
        <v>232</v>
      </c>
      <c r="D17" s="262" t="s">
        <v>19</v>
      </c>
      <c r="E17" s="263">
        <v>3</v>
      </c>
      <c r="F17" s="286" t="s">
        <v>233</v>
      </c>
      <c r="G17" s="283" t="s">
        <v>234</v>
      </c>
      <c r="H17" s="266" t="s">
        <v>235</v>
      </c>
      <c r="I17" s="266" t="s">
        <v>236</v>
      </c>
      <c r="J17" s="266" t="s">
        <v>237</v>
      </c>
      <c r="K17" s="267">
        <v>7</v>
      </c>
      <c r="L17" s="267">
        <v>6.8</v>
      </c>
      <c r="M17" s="267">
        <v>6.9</v>
      </c>
      <c r="N17" s="267">
        <v>7</v>
      </c>
      <c r="O17" s="267">
        <f>SUM(K17,L17,M17,N17)</f>
        <v>27.700000000000003</v>
      </c>
      <c r="P17" s="268">
        <f>O17/0.4</f>
        <v>69.25</v>
      </c>
      <c r="Q17" s="269">
        <f>RANK(P17,P$17:P$17)</f>
        <v>1</v>
      </c>
      <c r="R17" s="267">
        <v>161.5</v>
      </c>
      <c r="S17" s="268">
        <f>R17/2.5</f>
        <v>64.6</v>
      </c>
      <c r="T17" s="269">
        <f>RANK(S17,S$17:S$17)</f>
        <v>1</v>
      </c>
      <c r="U17" s="270"/>
      <c r="V17" s="270"/>
      <c r="W17" s="271">
        <f>AVERAGE(P17,S17)</f>
        <v>66.925</v>
      </c>
    </row>
    <row r="18" spans="1:23" s="68" customFormat="1" ht="60" customHeight="1" hidden="1">
      <c r="A18" s="359">
        <f>RANK(W18,W$14:W$21)</f>
        <v>4</v>
      </c>
      <c r="B18" s="260"/>
      <c r="C18" s="360" t="s">
        <v>285</v>
      </c>
      <c r="D18" s="361" t="s">
        <v>286</v>
      </c>
      <c r="E18" s="275" t="s">
        <v>10</v>
      </c>
      <c r="F18" s="362" t="s">
        <v>287</v>
      </c>
      <c r="G18" s="363" t="s">
        <v>16</v>
      </c>
      <c r="H18" s="364" t="s">
        <v>288</v>
      </c>
      <c r="I18" s="365" t="s">
        <v>14</v>
      </c>
      <c r="J18" s="366" t="s">
        <v>225</v>
      </c>
      <c r="K18" s="367">
        <v>0</v>
      </c>
      <c r="L18" s="367">
        <v>0</v>
      </c>
      <c r="M18" s="367">
        <v>0</v>
      </c>
      <c r="N18" s="367">
        <v>0</v>
      </c>
      <c r="O18" s="367">
        <f>SUM(K18,L18,M18,N18)</f>
        <v>0</v>
      </c>
      <c r="P18" s="368">
        <f>O18/0.4</f>
        <v>0</v>
      </c>
      <c r="Q18" s="369">
        <f>RANK(P18,P$14:P$21)</f>
        <v>4</v>
      </c>
      <c r="R18" s="367">
        <v>0</v>
      </c>
      <c r="S18" s="368">
        <f>R18/2</f>
        <v>0</v>
      </c>
      <c r="T18" s="369">
        <f>RANK(S18,S$14:S$21)</f>
        <v>4</v>
      </c>
      <c r="U18" s="370"/>
      <c r="V18" s="370"/>
      <c r="W18" s="371">
        <f>AVERAGE(P18,S18)</f>
        <v>0</v>
      </c>
    </row>
    <row r="19" spans="1:23" s="155" customFormat="1" ht="60" customHeight="1" hidden="1">
      <c r="A19" s="259">
        <f>RANK(W19,W$14:W$21)</f>
        <v>4</v>
      </c>
      <c r="B19" s="307"/>
      <c r="C19" s="261" t="s">
        <v>289</v>
      </c>
      <c r="D19" s="262" t="s">
        <v>19</v>
      </c>
      <c r="E19" s="263" t="s">
        <v>10</v>
      </c>
      <c r="F19" s="372" t="s">
        <v>290</v>
      </c>
      <c r="G19" s="373" t="s">
        <v>231</v>
      </c>
      <c r="H19" s="374" t="s">
        <v>22</v>
      </c>
      <c r="I19" s="374" t="s">
        <v>14</v>
      </c>
      <c r="J19" s="374" t="s">
        <v>225</v>
      </c>
      <c r="K19" s="267">
        <v>0</v>
      </c>
      <c r="L19" s="267">
        <v>0</v>
      </c>
      <c r="M19" s="267">
        <v>0</v>
      </c>
      <c r="N19" s="267">
        <v>0</v>
      </c>
      <c r="O19" s="267">
        <f>SUM(K19,L19,M19,N19)</f>
        <v>0</v>
      </c>
      <c r="P19" s="268">
        <f>O19/0.4</f>
        <v>0</v>
      </c>
      <c r="Q19" s="269">
        <f>RANK(P19,P$14:P$21)</f>
        <v>4</v>
      </c>
      <c r="R19" s="267">
        <v>0</v>
      </c>
      <c r="S19" s="268">
        <f>R19/2</f>
        <v>0</v>
      </c>
      <c r="T19" s="269">
        <f>RANK(S19,S$14:S$21)</f>
        <v>4</v>
      </c>
      <c r="U19" s="270"/>
      <c r="V19" s="270"/>
      <c r="W19" s="271">
        <f>AVERAGE(P19,S19)</f>
        <v>0</v>
      </c>
    </row>
    <row r="20" spans="1:23" s="155" customFormat="1" ht="60" customHeight="1" hidden="1">
      <c r="A20" s="259">
        <f>RANK(W20,W$14:W$21)</f>
        <v>4</v>
      </c>
      <c r="B20" s="243"/>
      <c r="C20" s="261" t="s">
        <v>291</v>
      </c>
      <c r="D20" s="262" t="s">
        <v>292</v>
      </c>
      <c r="E20" s="263" t="s">
        <v>10</v>
      </c>
      <c r="F20" s="286" t="s">
        <v>293</v>
      </c>
      <c r="G20" s="265" t="s">
        <v>16</v>
      </c>
      <c r="H20" s="266" t="s">
        <v>280</v>
      </c>
      <c r="I20" s="375" t="s">
        <v>106</v>
      </c>
      <c r="J20" s="374" t="s">
        <v>225</v>
      </c>
      <c r="K20" s="267">
        <v>0</v>
      </c>
      <c r="L20" s="267">
        <v>0</v>
      </c>
      <c r="M20" s="267">
        <v>0</v>
      </c>
      <c r="N20" s="267">
        <v>0</v>
      </c>
      <c r="O20" s="267">
        <f>SUM(K20,L20,M20,N20)</f>
        <v>0</v>
      </c>
      <c r="P20" s="268">
        <f>O20/0.4</f>
        <v>0</v>
      </c>
      <c r="Q20" s="269">
        <f>RANK(P20,P$14:P$21)</f>
        <v>4</v>
      </c>
      <c r="R20" s="267">
        <v>0</v>
      </c>
      <c r="S20" s="268">
        <f>R20/2</f>
        <v>0</v>
      </c>
      <c r="T20" s="269">
        <f>RANK(S20,S$14:S$21)</f>
        <v>4</v>
      </c>
      <c r="U20" s="270"/>
      <c r="V20" s="270"/>
      <c r="W20" s="271">
        <f>AVERAGE(P20,S20)</f>
        <v>0</v>
      </c>
    </row>
    <row r="21" spans="1:23" ht="60" customHeight="1" hidden="1">
      <c r="A21" s="259">
        <f>RANK(W21,W$14:W$21)</f>
        <v>4</v>
      </c>
      <c r="B21" s="243"/>
      <c r="C21" s="261" t="s">
        <v>294</v>
      </c>
      <c r="D21" s="262" t="s">
        <v>19</v>
      </c>
      <c r="E21" s="263">
        <v>3</v>
      </c>
      <c r="F21" s="264" t="s">
        <v>295</v>
      </c>
      <c r="G21" s="265" t="s">
        <v>296</v>
      </c>
      <c r="H21" s="266" t="s">
        <v>297</v>
      </c>
      <c r="I21" s="266" t="s">
        <v>298</v>
      </c>
      <c r="J21" s="266" t="s">
        <v>299</v>
      </c>
      <c r="K21" s="267">
        <v>0</v>
      </c>
      <c r="L21" s="267">
        <v>0</v>
      </c>
      <c r="M21" s="267">
        <v>0</v>
      </c>
      <c r="N21" s="267">
        <v>0</v>
      </c>
      <c r="O21" s="267">
        <f>SUM(K21,L21,M21,N21)</f>
        <v>0</v>
      </c>
      <c r="P21" s="268">
        <f>O21/0.4</f>
        <v>0</v>
      </c>
      <c r="Q21" s="269">
        <f>RANK(P21,P$14:P$21)</f>
        <v>4</v>
      </c>
      <c r="R21" s="267">
        <v>0</v>
      </c>
      <c r="S21" s="268">
        <f>R21/2</f>
        <v>0</v>
      </c>
      <c r="T21" s="269">
        <f>RANK(S21,S$14:S$21)</f>
        <v>4</v>
      </c>
      <c r="U21" s="270"/>
      <c r="V21" s="270"/>
      <c r="W21" s="271">
        <f>AVERAGE(P21,S21)</f>
        <v>0</v>
      </c>
    </row>
    <row r="22" spans="1:23" ht="60" customHeight="1">
      <c r="A22" s="236" t="s">
        <v>300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</row>
    <row r="23" spans="1:23" ht="34.5" customHeight="1">
      <c r="A23" s="245" t="s">
        <v>58</v>
      </c>
      <c r="B23" s="245" t="s">
        <v>33</v>
      </c>
      <c r="C23" s="246" t="s">
        <v>211</v>
      </c>
      <c r="D23" s="247" t="s">
        <v>60</v>
      </c>
      <c r="E23" s="247" t="s">
        <v>0</v>
      </c>
      <c r="F23" s="246" t="s">
        <v>212</v>
      </c>
      <c r="G23" s="246" t="s">
        <v>1</v>
      </c>
      <c r="H23" s="246" t="s">
        <v>2</v>
      </c>
      <c r="I23" s="248" t="s">
        <v>4</v>
      </c>
      <c r="J23" s="246" t="s">
        <v>3</v>
      </c>
      <c r="K23" s="249" t="s">
        <v>63</v>
      </c>
      <c r="L23" s="249"/>
      <c r="M23" s="249"/>
      <c r="N23" s="249"/>
      <c r="O23" s="249"/>
      <c r="P23" s="249"/>
      <c r="Q23" s="249"/>
      <c r="R23" s="249"/>
      <c r="S23" s="249"/>
      <c r="T23" s="249"/>
      <c r="U23" s="251" t="s">
        <v>65</v>
      </c>
      <c r="V23" s="251" t="s">
        <v>66</v>
      </c>
      <c r="W23" s="252" t="s">
        <v>68</v>
      </c>
    </row>
    <row r="24" spans="1:23" ht="40.5" customHeight="1">
      <c r="A24" s="245"/>
      <c r="B24" s="245"/>
      <c r="C24" s="246"/>
      <c r="D24" s="247"/>
      <c r="E24" s="247"/>
      <c r="F24" s="246"/>
      <c r="G24" s="246"/>
      <c r="H24" s="246"/>
      <c r="I24" s="248"/>
      <c r="J24" s="246"/>
      <c r="K24" s="249" t="s">
        <v>301</v>
      </c>
      <c r="L24" s="249"/>
      <c r="M24" s="249"/>
      <c r="N24" s="249"/>
      <c r="O24" s="249"/>
      <c r="P24" s="249"/>
      <c r="Q24" s="249"/>
      <c r="R24" s="249"/>
      <c r="S24" s="249"/>
      <c r="T24" s="249"/>
      <c r="U24" s="251"/>
      <c r="V24" s="251"/>
      <c r="W24" s="252"/>
    </row>
    <row r="25" spans="1:23" ht="139.5" customHeight="1">
      <c r="A25" s="245"/>
      <c r="B25" s="245"/>
      <c r="C25" s="246"/>
      <c r="D25" s="247"/>
      <c r="E25" s="247"/>
      <c r="F25" s="246"/>
      <c r="G25" s="246"/>
      <c r="H25" s="246"/>
      <c r="I25" s="248"/>
      <c r="J25" s="246"/>
      <c r="K25" s="254" t="s">
        <v>302</v>
      </c>
      <c r="L25" s="254" t="s">
        <v>303</v>
      </c>
      <c r="M25" s="254" t="s">
        <v>304</v>
      </c>
      <c r="N25" s="254" t="s">
        <v>305</v>
      </c>
      <c r="O25" s="376" t="s">
        <v>104</v>
      </c>
      <c r="P25" s="377" t="s">
        <v>114</v>
      </c>
      <c r="Q25" s="377"/>
      <c r="R25" s="377"/>
      <c r="S25" s="377"/>
      <c r="T25" s="377"/>
      <c r="U25" s="251"/>
      <c r="V25" s="251"/>
      <c r="W25" s="252"/>
    </row>
    <row r="26" spans="1:23" ht="60" customHeight="1">
      <c r="A26" s="259" t="e">
        <f>RANK(W26,W$17:W$17)</f>
        <v>#N/A</v>
      </c>
      <c r="B26" s="243"/>
      <c r="C26" s="287" t="s">
        <v>265</v>
      </c>
      <c r="D26" s="274" t="s">
        <v>266</v>
      </c>
      <c r="E26" s="263">
        <v>2</v>
      </c>
      <c r="F26" s="264" t="s">
        <v>267</v>
      </c>
      <c r="G26" s="265" t="s">
        <v>268</v>
      </c>
      <c r="H26" s="266" t="s">
        <v>269</v>
      </c>
      <c r="I26" s="266" t="s">
        <v>269</v>
      </c>
      <c r="J26" s="266" t="s">
        <v>225</v>
      </c>
      <c r="K26" s="267">
        <v>6.5</v>
      </c>
      <c r="L26" s="267">
        <v>6.5</v>
      </c>
      <c r="M26" s="267">
        <v>5.5</v>
      </c>
      <c r="N26" s="267">
        <v>6</v>
      </c>
      <c r="O26" s="267">
        <v>6</v>
      </c>
      <c r="P26" s="378">
        <f>SUM(K26,L26,M26,N26,O26)</f>
        <v>30.5</v>
      </c>
      <c r="Q26" s="378"/>
      <c r="R26" s="378"/>
      <c r="S26" s="378"/>
      <c r="T26" s="378"/>
      <c r="U26" s="270"/>
      <c r="V26" s="270"/>
      <c r="W26" s="271">
        <f>P26/0.5</f>
        <v>61</v>
      </c>
    </row>
    <row r="27" ht="17.25" customHeight="1"/>
    <row r="28" spans="3:12" ht="24" customHeight="1">
      <c r="C28" s="307" t="s">
        <v>74</v>
      </c>
      <c r="D28" s="307"/>
      <c r="E28" s="307"/>
      <c r="F28" s="307"/>
      <c r="G28" s="307"/>
      <c r="H28" s="307" t="s">
        <v>75</v>
      </c>
      <c r="I28" s="307"/>
      <c r="J28" s="307" t="s">
        <v>201</v>
      </c>
      <c r="K28" s="308"/>
      <c r="L28" s="309"/>
    </row>
    <row r="29" spans="3:23" ht="12.75" customHeight="1">
      <c r="C29" s="243"/>
      <c r="D29" s="243"/>
      <c r="E29" s="243"/>
      <c r="F29" s="243"/>
      <c r="G29" s="243"/>
      <c r="H29" s="243"/>
      <c r="I29" s="243"/>
      <c r="J29" s="313"/>
      <c r="K29" s="308"/>
      <c r="L29" s="309"/>
      <c r="O29" s="318"/>
      <c r="P29" s="318"/>
      <c r="R29" s="318"/>
      <c r="S29" s="318"/>
      <c r="W29" s="318"/>
    </row>
    <row r="30" spans="3:23" ht="31.5" customHeight="1">
      <c r="C30" s="243" t="s">
        <v>77</v>
      </c>
      <c r="D30" s="243"/>
      <c r="E30" s="243"/>
      <c r="F30" s="243"/>
      <c r="G30" s="243"/>
      <c r="H30" s="243" t="s">
        <v>78</v>
      </c>
      <c r="I30" s="243"/>
      <c r="J30" s="314" t="s">
        <v>132</v>
      </c>
      <c r="K30" s="68"/>
      <c r="L30" s="315"/>
      <c r="O30" s="318"/>
      <c r="P30" s="318"/>
      <c r="R30" s="318"/>
      <c r="S30" s="318"/>
      <c r="W30" s="318"/>
    </row>
    <row r="31" spans="8:23" ht="12.75" customHeight="1">
      <c r="H31" s="318"/>
      <c r="I31" s="318"/>
      <c r="O31" s="318"/>
      <c r="P31" s="318"/>
      <c r="R31" s="318"/>
      <c r="S31" s="318"/>
      <c r="W31" s="318"/>
    </row>
    <row r="32" spans="8:23" ht="12.75" customHeight="1">
      <c r="H32" s="318"/>
      <c r="I32" s="318"/>
      <c r="O32" s="318"/>
      <c r="P32" s="318"/>
      <c r="R32" s="318"/>
      <c r="S32" s="318"/>
      <c r="W32" s="318"/>
    </row>
    <row r="33" spans="8:23" ht="12.75" customHeight="1">
      <c r="H33" s="318"/>
      <c r="I33" s="318"/>
      <c r="O33" s="318"/>
      <c r="P33" s="318"/>
      <c r="R33" s="318"/>
      <c r="S33" s="318"/>
      <c r="W33" s="318"/>
    </row>
    <row r="34" spans="8:23" ht="12.75" customHeight="1">
      <c r="H34" s="318"/>
      <c r="I34" s="318"/>
      <c r="O34" s="318"/>
      <c r="P34" s="318"/>
      <c r="R34" s="318"/>
      <c r="S34" s="318"/>
      <c r="W34" s="318"/>
    </row>
    <row r="35" spans="8:23" ht="12.75" customHeight="1">
      <c r="H35" s="318"/>
      <c r="I35" s="318"/>
      <c r="O35" s="318"/>
      <c r="P35" s="318"/>
      <c r="R35" s="318"/>
      <c r="S35" s="318"/>
      <c r="W35" s="318"/>
    </row>
    <row r="36" spans="8:23" ht="12.75" customHeight="1">
      <c r="H36" s="318"/>
      <c r="I36" s="318"/>
      <c r="O36" s="318"/>
      <c r="P36" s="318"/>
      <c r="R36" s="318"/>
      <c r="S36" s="318"/>
      <c r="W36" s="318"/>
    </row>
    <row r="37" spans="8:23" ht="12.75" customHeight="1">
      <c r="H37" s="318"/>
      <c r="I37" s="318"/>
      <c r="O37" s="318"/>
      <c r="P37" s="318"/>
      <c r="R37" s="318"/>
      <c r="S37" s="318"/>
      <c r="W37" s="318"/>
    </row>
    <row r="38" spans="8:23" ht="12.75" customHeight="1">
      <c r="H38" s="318"/>
      <c r="I38" s="318"/>
      <c r="O38" s="318"/>
      <c r="P38" s="318"/>
      <c r="R38" s="318"/>
      <c r="S38" s="318"/>
      <c r="W38" s="318"/>
    </row>
    <row r="39" spans="8:23" ht="12.75" customHeight="1">
      <c r="H39" s="318"/>
      <c r="I39" s="318"/>
      <c r="O39" s="318"/>
      <c r="P39" s="318"/>
      <c r="R39" s="318"/>
      <c r="S39" s="318"/>
      <c r="W39" s="318"/>
    </row>
    <row r="40" spans="8:23" ht="12.75" customHeight="1">
      <c r="H40" s="318"/>
      <c r="I40" s="318"/>
      <c r="O40" s="318"/>
      <c r="P40" s="318"/>
      <c r="R40" s="318"/>
      <c r="S40" s="318"/>
      <c r="W40" s="318"/>
    </row>
    <row r="41" spans="8:23" ht="12.75" customHeight="1">
      <c r="H41" s="318"/>
      <c r="I41" s="318"/>
      <c r="O41" s="318"/>
      <c r="P41" s="318"/>
      <c r="R41" s="318"/>
      <c r="S41" s="318"/>
      <c r="W41" s="318"/>
    </row>
    <row r="42" spans="8:23" ht="12.75" customHeight="1">
      <c r="H42" s="318"/>
      <c r="I42" s="318"/>
      <c r="O42" s="318"/>
      <c r="P42" s="318"/>
      <c r="R42" s="318"/>
      <c r="S42" s="318"/>
      <c r="W42" s="318"/>
    </row>
    <row r="43" spans="8:23" ht="12.75" customHeight="1">
      <c r="H43" s="318"/>
      <c r="I43" s="318"/>
      <c r="O43" s="318"/>
      <c r="P43" s="318"/>
      <c r="R43" s="318"/>
      <c r="S43" s="318"/>
      <c r="W43" s="318"/>
    </row>
    <row r="44" spans="8:23" ht="12.75" customHeight="1">
      <c r="H44" s="318"/>
      <c r="I44" s="318"/>
      <c r="O44" s="318"/>
      <c r="P44" s="318"/>
      <c r="R44" s="318"/>
      <c r="S44" s="318"/>
      <c r="W44" s="318"/>
    </row>
    <row r="45" spans="8:23" ht="12.75" customHeight="1">
      <c r="H45" s="318"/>
      <c r="I45" s="318"/>
      <c r="O45" s="318"/>
      <c r="P45" s="318"/>
      <c r="R45" s="318"/>
      <c r="S45" s="318"/>
      <c r="W45" s="318"/>
    </row>
    <row r="46" spans="8:23" ht="12.75" customHeight="1">
      <c r="H46" s="318"/>
      <c r="I46" s="318"/>
      <c r="O46" s="318"/>
      <c r="P46" s="318"/>
      <c r="R46" s="318"/>
      <c r="S46" s="318"/>
      <c r="W46" s="318"/>
    </row>
    <row r="47" spans="8:23" ht="12.75" customHeight="1">
      <c r="H47" s="318"/>
      <c r="I47" s="318"/>
      <c r="O47" s="318"/>
      <c r="P47" s="318"/>
      <c r="R47" s="318"/>
      <c r="S47" s="318"/>
      <c r="W47" s="318"/>
    </row>
    <row r="48" spans="8:23" ht="12.75" customHeight="1">
      <c r="H48" s="318"/>
      <c r="I48" s="318"/>
      <c r="O48" s="318"/>
      <c r="P48" s="318"/>
      <c r="R48" s="318"/>
      <c r="S48" s="318"/>
      <c r="W48" s="318"/>
    </row>
    <row r="49" spans="8:23" ht="12.75" customHeight="1">
      <c r="H49" s="318"/>
      <c r="I49" s="318"/>
      <c r="O49" s="318"/>
      <c r="P49" s="318"/>
      <c r="R49" s="318"/>
      <c r="S49" s="318"/>
      <c r="W49" s="318"/>
    </row>
    <row r="50" spans="8:23" ht="12.75" customHeight="1">
      <c r="H50" s="318"/>
      <c r="I50" s="318"/>
      <c r="O50" s="318"/>
      <c r="P50" s="318"/>
      <c r="R50" s="318"/>
      <c r="S50" s="318"/>
      <c r="W50" s="318"/>
    </row>
    <row r="51" spans="8:23" ht="12.75" customHeight="1">
      <c r="H51" s="318"/>
      <c r="I51" s="318"/>
      <c r="O51" s="318"/>
      <c r="P51" s="318"/>
      <c r="R51" s="318"/>
      <c r="S51" s="318"/>
      <c r="W51" s="318"/>
    </row>
    <row r="52" spans="8:23" ht="12.75" customHeight="1">
      <c r="H52" s="318"/>
      <c r="I52" s="318"/>
      <c r="O52" s="318"/>
      <c r="P52" s="318"/>
      <c r="R52" s="318"/>
      <c r="S52" s="318"/>
      <c r="W52" s="318"/>
    </row>
    <row r="53" spans="8:23" ht="12.75" customHeight="1">
      <c r="H53" s="318"/>
      <c r="I53" s="318"/>
      <c r="O53" s="318"/>
      <c r="P53" s="318"/>
      <c r="R53" s="318"/>
      <c r="S53" s="318"/>
      <c r="W53" s="318"/>
    </row>
    <row r="54" spans="8:23" ht="12.75" customHeight="1">
      <c r="H54" s="318"/>
      <c r="I54" s="318"/>
      <c r="O54" s="318"/>
      <c r="P54" s="318"/>
      <c r="R54" s="318"/>
      <c r="S54" s="318"/>
      <c r="W54" s="318"/>
    </row>
    <row r="55" spans="8:23" ht="12.75" customHeight="1">
      <c r="H55" s="318"/>
      <c r="I55" s="318"/>
      <c r="O55" s="318"/>
      <c r="P55" s="318"/>
      <c r="R55" s="318"/>
      <c r="S55" s="318"/>
      <c r="W55" s="318"/>
    </row>
    <row r="56" spans="8:23" ht="12.75" customHeight="1">
      <c r="H56" s="318"/>
      <c r="I56" s="318"/>
      <c r="O56" s="318"/>
      <c r="P56" s="318"/>
      <c r="R56" s="318"/>
      <c r="S56" s="318"/>
      <c r="W56" s="318"/>
    </row>
    <row r="57" spans="8:23" ht="12.75" customHeight="1">
      <c r="H57" s="318"/>
      <c r="I57" s="318"/>
      <c r="O57" s="318"/>
      <c r="P57" s="318"/>
      <c r="R57" s="318"/>
      <c r="S57" s="318"/>
      <c r="W57" s="318"/>
    </row>
    <row r="58" spans="8:23" ht="12.75" customHeight="1">
      <c r="H58" s="318"/>
      <c r="I58" s="318"/>
      <c r="O58" s="318"/>
      <c r="P58" s="318"/>
      <c r="R58" s="318"/>
      <c r="S58" s="318"/>
      <c r="W58" s="318"/>
    </row>
    <row r="59" spans="8:23" ht="12.75" customHeight="1">
      <c r="H59" s="318"/>
      <c r="I59" s="318"/>
      <c r="O59" s="318"/>
      <c r="P59" s="318"/>
      <c r="R59" s="318"/>
      <c r="S59" s="318"/>
      <c r="W59" s="318"/>
    </row>
    <row r="60" spans="8:23" ht="12.75" customHeight="1">
      <c r="H60" s="318"/>
      <c r="I60" s="318"/>
      <c r="O60" s="318"/>
      <c r="P60" s="318"/>
      <c r="R60" s="318"/>
      <c r="S60" s="318"/>
      <c r="W60" s="318"/>
    </row>
    <row r="61" spans="8:23" ht="12.75" customHeight="1">
      <c r="H61" s="318"/>
      <c r="I61" s="318"/>
      <c r="O61" s="318"/>
      <c r="P61" s="318"/>
      <c r="R61" s="318"/>
      <c r="S61" s="318"/>
      <c r="W61" s="318"/>
    </row>
  </sheetData>
  <sheetProtection/>
  <mergeCells count="46">
    <mergeCell ref="P26:T26"/>
    <mergeCell ref="J23:J25"/>
    <mergeCell ref="K23:T23"/>
    <mergeCell ref="U23:U25"/>
    <mergeCell ref="V23:V25"/>
    <mergeCell ref="W23:W25"/>
    <mergeCell ref="K24:T24"/>
    <mergeCell ref="P25:T25"/>
    <mergeCell ref="A22:W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V10:V12"/>
    <mergeCell ref="W10:W12"/>
    <mergeCell ref="K11:Q11"/>
    <mergeCell ref="R11:T11"/>
    <mergeCell ref="A13:W13"/>
    <mergeCell ref="A16:W16"/>
    <mergeCell ref="H10:H12"/>
    <mergeCell ref="I10:I12"/>
    <mergeCell ref="J10:J12"/>
    <mergeCell ref="K10:Q10"/>
    <mergeCell ref="R10:T10"/>
    <mergeCell ref="U10:U12"/>
    <mergeCell ref="A8:W8"/>
    <mergeCell ref="A9:F9"/>
    <mergeCell ref="U9:W9"/>
    <mergeCell ref="A10:A12"/>
    <mergeCell ref="B10:B12"/>
    <mergeCell ref="C10:C12"/>
    <mergeCell ref="D10:D12"/>
    <mergeCell ref="E10:E12"/>
    <mergeCell ref="F10:F12"/>
    <mergeCell ref="G10:G12"/>
    <mergeCell ref="A2:W2"/>
    <mergeCell ref="A3:W3"/>
    <mergeCell ref="A4:W4"/>
    <mergeCell ref="A5:W5"/>
    <mergeCell ref="A6:W6"/>
    <mergeCell ref="A7:W7"/>
  </mergeCells>
  <printOptions/>
  <pageMargins left="0.7" right="0.7" top="0.75" bottom="0.75" header="0.3" footer="0.3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user4</cp:lastModifiedBy>
  <cp:lastPrinted>2023-11-05T12:05:26Z</cp:lastPrinted>
  <dcterms:created xsi:type="dcterms:W3CDTF">2021-04-07T16:27:35Z</dcterms:created>
  <dcterms:modified xsi:type="dcterms:W3CDTF">2023-11-07T10:43:04Z</dcterms:modified>
  <cp:category/>
  <cp:version/>
  <cp:contentType/>
  <cp:contentStatus/>
</cp:coreProperties>
</file>