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19440" windowHeight="7485" activeTab="0"/>
  </bookViews>
  <sheets>
    <sheet name="МП БП" sheetId="1" r:id="rId1"/>
    <sheet name="ППД КПД" sheetId="2" r:id="rId2"/>
    <sheet name="1.2. ТДН" sheetId="3" r:id="rId3"/>
    <sheet name="ППЮ" sheetId="4" r:id="rId4"/>
    <sheet name="тест пос" sheetId="5" r:id="rId5"/>
    <sheet name="Мол." sheetId="6" r:id="rId6"/>
  </sheets>
  <definedNames>
    <definedName name="_xlnm.Print_Area" localSheetId="2">'1.2. ТДН'!$A$1:$W$16</definedName>
    <definedName name="_xlnm.Print_Area" localSheetId="5">'Мол.'!$A$1:$P$11</definedName>
    <definedName name="_xlnm.Print_Area" localSheetId="0">'МП БП'!$A$1:$V$13</definedName>
    <definedName name="_xlnm.Print_Area" localSheetId="1">'ППД КПД'!$A$1:$W$24</definedName>
    <definedName name="_xlnm.Print_Area" localSheetId="3">'ППЮ'!$A$1:$W$27</definedName>
    <definedName name="_xlnm.Print_Area" localSheetId="4">'тест пос'!$A$1:$S$16</definedName>
  </definedNames>
  <calcPr calcId="145621"/>
</workbook>
</file>

<file path=xl/sharedStrings.xml><?xml version="1.0" encoding="utf-8"?>
<sst xmlns="http://schemas.openxmlformats.org/spreadsheetml/2006/main" count="412" uniqueCount="196">
  <si>
    <t xml:space="preserve">КУБОК КСК "РУССКИЙ АЛМАЗ" ПО ВЫЕЗДКЕ,  11  ЭТАП </t>
  </si>
  <si>
    <t>Технические результаты</t>
  </si>
  <si>
    <r>
      <t xml:space="preserve">Судьи: Е - Орлова Е., ВК, (Москва), </t>
    </r>
    <r>
      <rPr>
        <b/>
        <sz val="16"/>
        <rFont val="Verdana"/>
        <family val="2"/>
      </rPr>
      <t>С - Семенова Ю., ВК (Москва)</t>
    </r>
    <r>
      <rPr>
        <sz val="16"/>
        <rFont val="Verdana"/>
        <family val="2"/>
      </rPr>
      <t>, М - Карпинская А., ВК, (Москва)</t>
    </r>
  </si>
  <si>
    <t>КСК "Русский Алмаз", МО</t>
  </si>
  <si>
    <t>17 ноября 2019 г.</t>
  </si>
  <si>
    <t>Место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</si>
  <si>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</si>
  <si>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</si>
  <si>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</si>
  <si>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</si>
  <si>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</si>
  <si>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</si>
  <si>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</si>
  <si>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</si>
  <si>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</si>
  <si>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</si>
  <si>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</si>
  <si>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</si>
  <si>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</si>
  <si>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</si>
  <si>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</si>
  <si>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баллы</t>
  </si>
  <si>
    <t>%</t>
  </si>
  <si>
    <t>место</t>
  </si>
  <si>
    <t>кмс</t>
  </si>
  <si>
    <t>МАЛЫЙ ПРИЗ</t>
  </si>
  <si>
    <r>
      <t xml:space="preserve">СТЕПАНОВА </t>
    </r>
    <r>
      <rPr>
        <sz val="11"/>
        <rFont val="Verdana"/>
        <family val="2"/>
      </rPr>
      <t>Валентина</t>
    </r>
  </si>
  <si>
    <t>025490</t>
  </si>
  <si>
    <r>
      <t>САМУРАЙ-06,</t>
    </r>
    <r>
      <rPr>
        <sz val="11"/>
        <rFont val="Verdana"/>
        <family val="2"/>
      </rPr>
      <t xml:space="preserve"> мерин, гн. ган., Сантини, Германия</t>
    </r>
  </si>
  <si>
    <t>012686</t>
  </si>
  <si>
    <t xml:space="preserve">Лебедев М.М.
</t>
  </si>
  <si>
    <t>БОЛЬШОЙ ПРИЗ</t>
  </si>
  <si>
    <r>
      <t xml:space="preserve">КУРЕНКОВ
</t>
    </r>
    <r>
      <rPr>
        <sz val="11"/>
        <rFont val="Verdana"/>
        <family val="2"/>
      </rPr>
      <t>Сергей</t>
    </r>
  </si>
  <si>
    <t>002174</t>
  </si>
  <si>
    <t>мс</t>
  </si>
  <si>
    <r>
      <t>ВАНДЕРЛАЙТ-10,</t>
    </r>
    <r>
      <rPr>
        <sz val="11"/>
        <rFont val="Verdana"/>
        <family val="2"/>
      </rPr>
      <t xml:space="preserve"> мер., рыж, ганн., Элитар</t>
    </r>
  </si>
  <si>
    <t>012704</t>
  </si>
  <si>
    <t>Куренков С.</t>
  </si>
  <si>
    <r>
      <t xml:space="preserve">ГУРИНА </t>
    </r>
    <r>
      <rPr>
        <sz val="11"/>
        <rFont val="Verdana"/>
        <family val="2"/>
      </rPr>
      <t>Людмила</t>
    </r>
  </si>
  <si>
    <t>007779</t>
  </si>
  <si>
    <r>
      <t>ФЛАМИНГО-10,</t>
    </r>
    <r>
      <rPr>
        <sz val="11"/>
        <rFont val="Verdana"/>
        <family val="2"/>
      </rPr>
      <t xml:space="preserve"> мер., рыж., ган., Флорискаунт - Росина, Германия</t>
    </r>
  </si>
  <si>
    <t>015687</t>
  </si>
  <si>
    <t>Исачкина Р.</t>
  </si>
  <si>
    <t xml:space="preserve">Главный судья                                                                                                                                                              </t>
  </si>
  <si>
    <t>Орлова Е., ВК (Москва)</t>
  </si>
  <si>
    <t xml:space="preserve">Главный секретарь                                                           </t>
  </si>
  <si>
    <t>Горская Н., ВК (Москва)</t>
  </si>
  <si>
    <t>Place</t>
  </si>
  <si>
    <t>Rider_ID</t>
  </si>
  <si>
    <t>Horse_ID</t>
  </si>
  <si>
    <t>Perc1</t>
  </si>
  <si>
    <t>Perc2</t>
  </si>
  <si>
    <t>Perc3</t>
  </si>
  <si>
    <t>PercSum</t>
  </si>
  <si>
    <r>
      <t xml:space="preserve">Судьи: Е - Орлова Е., ВК, (Москва), </t>
    </r>
    <r>
      <rPr>
        <b/>
        <sz val="14"/>
        <rFont val="Verdana"/>
        <family val="2"/>
      </rPr>
      <t>С - Семенова Ю., ВК (Москва)</t>
    </r>
    <r>
      <rPr>
        <sz val="14"/>
        <rFont val="Verdana"/>
        <family val="2"/>
      </rPr>
      <t>, М - Карпинская А., ВК, (Москва)</t>
    </r>
  </si>
  <si>
    <r>
      <t xml:space="preserve">Фамилия, </t>
    </r>
    <r>
      <rPr>
        <i/>
        <sz val="9"/>
        <rFont val="Verdana"/>
        <family val="2"/>
      </rPr>
      <t>имя всадника</t>
    </r>
  </si>
  <si>
    <r>
      <t>Кличка лошади, г.р.,</t>
    </r>
    <r>
      <rPr>
        <i/>
        <sz val="9"/>
        <rFont val="Verdana"/>
        <family val="2"/>
      </rPr>
      <t xml:space="preserve"> </t>
    </r>
  </si>
  <si>
    <t>Тест для начинающих</t>
  </si>
  <si>
    <t>ПРЕДВАРИТЕЛЬНЫЙ ПРИЗ А. ДЕТИ.</t>
  </si>
  <si>
    <t>ОБЩИЙ ЗАЧЁТ</t>
  </si>
  <si>
    <r>
      <t xml:space="preserve">СТЕПАНОВА </t>
    </r>
    <r>
      <rPr>
        <sz val="10"/>
        <rFont val="Verdana"/>
        <family val="2"/>
      </rPr>
      <t>Валентина</t>
    </r>
  </si>
  <si>
    <r>
      <t>ОНИКС ФАН  РДИ-12,</t>
    </r>
    <r>
      <rPr>
        <sz val="10"/>
        <rFont val="Verdana"/>
        <family val="2"/>
      </rPr>
      <t xml:space="preserve"> жеребец, вор. фриз., Улдрик 457, ПКФ "Карцево"</t>
    </r>
  </si>
  <si>
    <t>019429</t>
  </si>
  <si>
    <r>
      <t xml:space="preserve">ПРОЗОРОВА
</t>
    </r>
    <r>
      <rPr>
        <sz val="10"/>
        <rFont val="Verdana"/>
        <family val="2"/>
      </rPr>
      <t>Екатерина</t>
    </r>
  </si>
  <si>
    <t>015570</t>
  </si>
  <si>
    <t>б/р</t>
  </si>
  <si>
    <r>
      <t xml:space="preserve">ГЕРЦОГ-11, </t>
    </r>
    <r>
      <rPr>
        <sz val="10"/>
        <rFont val="Verdana"/>
        <family val="2"/>
      </rPr>
      <t>жер., гнед., ПСЛ, Россия</t>
    </r>
  </si>
  <si>
    <r>
      <t xml:space="preserve">ШЕВЧУК </t>
    </r>
    <r>
      <rPr>
        <sz val="10"/>
        <rFont val="Verdana"/>
        <family val="2"/>
      </rPr>
      <t>Анастасия</t>
    </r>
  </si>
  <si>
    <r>
      <t xml:space="preserve">РЕАЛ ЛИТТЛ ЛЕДИ-06, </t>
    </r>
    <r>
      <rPr>
        <sz val="10"/>
        <rFont val="Verdana"/>
        <family val="2"/>
      </rPr>
      <t>коб., сол., райд-пони, Рикардо, Германия</t>
    </r>
  </si>
  <si>
    <t>015732</t>
  </si>
  <si>
    <t>Шевчук А.А.</t>
  </si>
  <si>
    <t>ЧВ, МО</t>
  </si>
  <si>
    <r>
      <t>КИРЯКОВА</t>
    </r>
    <r>
      <rPr>
        <sz val="10"/>
        <rFont val="Verdana"/>
        <family val="2"/>
      </rPr>
      <t xml:space="preserve"> Ольга</t>
    </r>
  </si>
  <si>
    <r>
      <t xml:space="preserve">СТОУНМЭН-08, </t>
    </r>
    <r>
      <rPr>
        <sz val="10"/>
        <rFont val="Verdana"/>
        <family val="2"/>
      </rPr>
      <t>мер., гнед., ольд., Сандро Хит, Германия</t>
    </r>
  </si>
  <si>
    <t>013371</t>
  </si>
  <si>
    <r>
      <t xml:space="preserve">ФЕДОРОВ </t>
    </r>
    <r>
      <rPr>
        <sz val="10"/>
        <rFont val="Verdana"/>
        <family val="2"/>
      </rPr>
      <t>Кирилл, 2004</t>
    </r>
  </si>
  <si>
    <t>006104</t>
  </si>
  <si>
    <r>
      <t>КРИСТАЛ ЭНДЖЕЛ-12,</t>
    </r>
    <r>
      <rPr>
        <sz val="10"/>
        <rFont val="Verdana"/>
        <family val="2"/>
      </rPr>
      <t xml:space="preserve"> мер., сер., полукр., Каро, Россия</t>
    </r>
  </si>
  <si>
    <t>021125</t>
  </si>
  <si>
    <r>
      <t xml:space="preserve">КОЛЧИНА
</t>
    </r>
    <r>
      <rPr>
        <sz val="10"/>
        <rFont val="Verdana"/>
        <family val="2"/>
      </rPr>
      <t>Александра</t>
    </r>
  </si>
  <si>
    <r>
      <t xml:space="preserve">ВАНДЕРФУЛ ЛАЙФ-12, </t>
    </r>
    <r>
      <rPr>
        <sz val="10"/>
        <rFont val="Verdana"/>
        <family val="2"/>
      </rPr>
      <t>коб., гнед., ганн., Эмпори Армани, Германия</t>
    </r>
  </si>
  <si>
    <t>ЗАЧЁТ ДЛЯ ДЕТЕЙ</t>
  </si>
  <si>
    <r>
      <t>БЕЛЕЦКАЯ</t>
    </r>
    <r>
      <rPr>
        <sz val="10"/>
        <rFont val="Verdana"/>
        <family val="2"/>
      </rPr>
      <t xml:space="preserve"> Ксения, 2006</t>
    </r>
  </si>
  <si>
    <t>009206</t>
  </si>
  <si>
    <r>
      <t xml:space="preserve">ДЖОКЕР-13, </t>
    </r>
    <r>
      <rPr>
        <sz val="10"/>
        <rFont val="Verdana"/>
        <family val="2"/>
      </rPr>
      <t>мер., пег., Россия</t>
    </r>
  </si>
  <si>
    <t>Исачкина</t>
  </si>
  <si>
    <r>
      <t>САЛЬВАДОР ДАЛИ-10,</t>
    </r>
    <r>
      <rPr>
        <sz val="10"/>
        <rFont val="Verdana"/>
        <family val="2"/>
      </rPr>
      <t xml:space="preserve"> мер., вор., ганн., Сваровски, Германия</t>
    </r>
  </si>
  <si>
    <r>
      <t>КОНДИНА</t>
    </r>
    <r>
      <rPr>
        <sz val="10"/>
        <rFont val="Verdana"/>
        <family val="2"/>
      </rPr>
      <t xml:space="preserve"> Диана, 2006</t>
    </r>
  </si>
  <si>
    <r>
      <t xml:space="preserve">ДЕБОРА-13, </t>
    </r>
    <r>
      <rPr>
        <sz val="10"/>
        <rFont val="Verdana"/>
        <family val="2"/>
      </rPr>
      <t>коб, т-гн, РВП, Барон</t>
    </r>
  </si>
  <si>
    <t>КОМАНДНЫЙ ПРИЗ. ДЕТИ.</t>
  </si>
  <si>
    <r>
      <t xml:space="preserve">БЭТМЕН-13, </t>
    </r>
    <r>
      <rPr>
        <sz val="10"/>
        <rFont val="Verdana"/>
        <family val="2"/>
      </rPr>
      <t>жер., рыже-чал., ПСЛ, Россия</t>
    </r>
  </si>
  <si>
    <r>
      <t>СТРИЖОВА</t>
    </r>
    <r>
      <rPr>
        <sz val="10"/>
        <rFont val="Verdana"/>
        <family val="2"/>
      </rPr>
      <t xml:space="preserve"> Ирина</t>
    </r>
  </si>
  <si>
    <t>Гурьянова Г., ВК (Московская обл.)</t>
  </si>
  <si>
    <t>Этап Кубка "RUSSIAN MINI CUP"</t>
  </si>
  <si>
    <r>
      <t xml:space="preserve">ЗАЙЦЕВА </t>
    </r>
    <r>
      <rPr>
        <sz val="12"/>
        <rFont val="Verdana"/>
        <family val="2"/>
      </rPr>
      <t>Мария, 2009</t>
    </r>
  </si>
  <si>
    <r>
      <t xml:space="preserve">МАРАКЕШ-09, </t>
    </r>
    <r>
      <rPr>
        <sz val="12"/>
        <rFont val="Verdana"/>
        <family val="2"/>
      </rPr>
      <t>мер., вор., шетл пони, Магнат-Аврора, Россия</t>
    </r>
  </si>
  <si>
    <r>
      <t xml:space="preserve">БУРДЫГА </t>
    </r>
    <r>
      <rPr>
        <sz val="12"/>
        <rFont val="Verdana"/>
        <family val="2"/>
      </rPr>
      <t>Анастасия, 2005</t>
    </r>
  </si>
  <si>
    <t>ДАНТЕС</t>
  </si>
  <si>
    <r>
      <t xml:space="preserve">СИРИУС-07 </t>
    </r>
    <r>
      <rPr>
        <sz val="12"/>
        <rFont val="Verdana"/>
        <family val="2"/>
      </rPr>
      <t>мер., рыж., трак.. Россия</t>
    </r>
  </si>
  <si>
    <t>Обязательная программа 1.2.</t>
  </si>
  <si>
    <r>
      <t xml:space="preserve">ИСАЧКИНА </t>
    </r>
    <r>
      <rPr>
        <sz val="12"/>
        <rFont val="Verdana"/>
        <family val="2"/>
      </rPr>
      <t>Анисья, 2013</t>
    </r>
  </si>
  <si>
    <r>
      <rPr>
        <b/>
        <sz val="12"/>
        <color indexed="8"/>
        <rFont val="Verdana"/>
        <family val="2"/>
      </rPr>
      <t>РЭМИ-10</t>
    </r>
    <r>
      <rPr>
        <sz val="12"/>
        <color indexed="8"/>
        <rFont val="Verdana"/>
        <family val="2"/>
      </rPr>
      <t>, мер., вор, уэльск., Weston Best Man</t>
    </r>
  </si>
  <si>
    <t>ВЫЕЗДКА</t>
  </si>
  <si>
    <r>
      <t xml:space="preserve">Судьи: Е - Орлова Е., ВК, (Москва), </t>
    </r>
    <r>
      <rPr>
        <b/>
        <sz val="12"/>
        <rFont val="Verdana"/>
        <family val="2"/>
      </rPr>
      <t xml:space="preserve">С - Семенова Ю., ВК (Москва) </t>
    </r>
    <r>
      <rPr>
        <sz val="12"/>
        <rFont val="Verdana"/>
        <family val="2"/>
      </rPr>
      <t>, М - Карпинская А., ВК, (Москва)</t>
    </r>
  </si>
  <si>
    <r>
      <t xml:space="preserve">Фамилия, </t>
    </r>
    <r>
      <rPr>
        <i/>
        <sz val="11"/>
        <rFont val="Verdana"/>
        <family val="2"/>
      </rPr>
      <t>имя всадника</t>
    </r>
  </si>
  <si>
    <r>
      <t>Кличка лошади, г.р.,</t>
    </r>
    <r>
      <rPr>
        <i/>
        <sz val="8"/>
        <rFont val="Verdana"/>
        <family val="2"/>
      </rPr>
      <t xml:space="preserve"> </t>
    </r>
  </si>
  <si>
    <t>ПРЕДВАРИТЕЛЬНЫЙ ПРИЗ. ЮНОШИ.</t>
  </si>
  <si>
    <r>
      <t>ГУРИНА</t>
    </r>
    <r>
      <rPr>
        <sz val="11"/>
        <rFont val="Verdana"/>
        <family val="2"/>
      </rPr>
      <t xml:space="preserve"> Людмила</t>
    </r>
  </si>
  <si>
    <r>
      <t xml:space="preserve">КАЙЗЕР-12, </t>
    </r>
    <r>
      <rPr>
        <sz val="11"/>
        <rFont val="Verdana"/>
        <family val="2"/>
      </rPr>
      <t>мер., гн., полукр., Ковбойз - Клеопатра, Беларусь</t>
    </r>
  </si>
  <si>
    <t>017530</t>
  </si>
  <si>
    <t xml:space="preserve">Рогова Т.Е. </t>
  </si>
  <si>
    <r>
      <t xml:space="preserve">МЕЛЬНИКОВА </t>
    </r>
    <r>
      <rPr>
        <sz val="11"/>
        <rFont val="Verdana"/>
        <family val="2"/>
      </rPr>
      <t>Екатерина</t>
    </r>
  </si>
  <si>
    <t>042298</t>
  </si>
  <si>
    <r>
      <rPr>
        <b/>
        <sz val="11"/>
        <rFont val="Verdana"/>
        <family val="2"/>
      </rPr>
      <t xml:space="preserve">БОН ВИВА-10 </t>
    </r>
    <r>
      <rPr>
        <sz val="11"/>
        <rFont val="Verdana"/>
        <family val="2"/>
      </rPr>
      <t>жер., рыж., ганн., Бонифатиус, Германия</t>
    </r>
  </si>
  <si>
    <t>013436</t>
  </si>
  <si>
    <r>
      <t xml:space="preserve">САРАПУЛОВА </t>
    </r>
    <r>
      <rPr>
        <sz val="11"/>
        <rFont val="Verdana"/>
        <family val="2"/>
      </rPr>
      <t>Екатерина</t>
    </r>
  </si>
  <si>
    <t>004588</t>
  </si>
  <si>
    <r>
      <t>КВО ВАЛЬДИС-09,</t>
    </r>
    <r>
      <rPr>
        <sz val="11"/>
        <rFont val="Verdana"/>
        <family val="2"/>
      </rPr>
      <t xml:space="preserve"> мер., гнед, латв.тепл., Тевас. </t>
    </r>
  </si>
  <si>
    <r>
      <t xml:space="preserve">КИРЯКОВА </t>
    </r>
    <r>
      <rPr>
        <sz val="11"/>
        <rFont val="Verdana"/>
        <family val="2"/>
      </rPr>
      <t>Ольга</t>
    </r>
  </si>
  <si>
    <r>
      <t xml:space="preserve">ЗЛАТОГОР-07, </t>
    </r>
    <r>
      <rPr>
        <sz val="11"/>
        <rFont val="Verdana"/>
        <family val="2"/>
      </rPr>
      <t>мер., гнед, трак, Фархад, Россия</t>
    </r>
  </si>
  <si>
    <t>009110</t>
  </si>
  <si>
    <r>
      <t xml:space="preserve">МЕНДЕЛЕЕВА </t>
    </r>
    <r>
      <rPr>
        <sz val="11"/>
        <rFont val="Verdana"/>
        <family val="2"/>
      </rPr>
      <t>Елизавета, 2000</t>
    </r>
  </si>
  <si>
    <t>061100</t>
  </si>
  <si>
    <r>
      <t xml:space="preserve">САНРАЙЗ-13, </t>
    </r>
    <r>
      <rPr>
        <sz val="11"/>
        <rFont val="Verdana"/>
        <family val="2"/>
      </rPr>
      <t>жер., вор., трак., Заал-Кениг, КЗ "Дейра"</t>
    </r>
  </si>
  <si>
    <t>ЗАЧЕТ ДЛЯ ЮНОШЕЙ</t>
  </si>
  <si>
    <r>
      <t xml:space="preserve">ФЕДОРОВ </t>
    </r>
    <r>
      <rPr>
        <sz val="11"/>
        <rFont val="Verdana"/>
        <family val="2"/>
      </rPr>
      <t>Кирилл, 2004</t>
    </r>
  </si>
  <si>
    <r>
      <t xml:space="preserve">РИГОЛЕТТО-08, </t>
    </r>
    <r>
      <rPr>
        <sz val="11"/>
        <rFont val="Verdana"/>
        <family val="2"/>
      </rPr>
      <t>мер., рыж, ПСЛ, Равелин - Агава, Россия</t>
    </r>
  </si>
  <si>
    <t>017655</t>
  </si>
  <si>
    <r>
      <t xml:space="preserve">ЕВСТИГНЕЕВА </t>
    </r>
    <r>
      <rPr>
        <sz val="11"/>
        <rFont val="Verdana"/>
        <family val="2"/>
      </rPr>
      <t>Мария, 2003</t>
    </r>
  </si>
  <si>
    <t>025003</t>
  </si>
  <si>
    <t>1ю</t>
  </si>
  <si>
    <r>
      <t xml:space="preserve">ДЕНДИ-96, </t>
    </r>
    <r>
      <rPr>
        <sz val="11"/>
        <rFont val="Verdana"/>
        <family val="2"/>
      </rPr>
      <t>мер., гн., трак.,  Дуэлянт, МКЗ</t>
    </r>
  </si>
  <si>
    <t>009102</t>
  </si>
  <si>
    <r>
      <t xml:space="preserve">СТАРЧЕНКО 
</t>
    </r>
    <r>
      <rPr>
        <sz val="11"/>
        <rFont val="Verdana"/>
        <family val="2"/>
      </rPr>
      <t>Елена, 2004</t>
    </r>
  </si>
  <si>
    <r>
      <t xml:space="preserve">КРАЙСЛЕР-01, </t>
    </r>
    <r>
      <rPr>
        <sz val="11"/>
        <rFont val="Verdana"/>
        <family val="2"/>
      </rPr>
      <t>мер., сер., латв., Коррадо, Латвия</t>
    </r>
  </si>
  <si>
    <t>012339</t>
  </si>
  <si>
    <r>
      <t xml:space="preserve">МАРТЫНЧЕНКО </t>
    </r>
    <r>
      <rPr>
        <sz val="11"/>
        <rFont val="Verdana"/>
        <family val="2"/>
      </rPr>
      <t>Анастасия, 2002</t>
    </r>
  </si>
  <si>
    <t>019402</t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</si>
  <si>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</si>
  <si>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t>ЛИЧНЫЙ ПРИЗ. ЮНОШИ.</t>
  </si>
  <si>
    <r>
      <t xml:space="preserve">АРЖАЕВА </t>
    </r>
    <r>
      <rPr>
        <sz val="11"/>
        <rFont val="Verdana"/>
        <family val="2"/>
      </rPr>
      <t>Ольга, 2004</t>
    </r>
  </si>
  <si>
    <t>003704</t>
  </si>
  <si>
    <r>
      <t xml:space="preserve">РОНАЛДИНЬО-06, </t>
    </r>
    <r>
      <rPr>
        <sz val="11"/>
        <rFont val="Verdana"/>
        <family val="2"/>
      </rPr>
      <t>мер., рыж., ольд</t>
    </r>
  </si>
  <si>
    <t>ГБУ МО "СШОР по ЛВС"
Московская обл.</t>
  </si>
  <si>
    <r>
      <t xml:space="preserve">ПОНОМАРЕВА 
</t>
    </r>
    <r>
      <rPr>
        <sz val="11"/>
        <rFont val="Verdana"/>
        <family val="2"/>
      </rPr>
      <t>Софья, 2003</t>
    </r>
  </si>
  <si>
    <t>021003</t>
  </si>
  <si>
    <r>
      <t xml:space="preserve">ФЕДРИК-10, </t>
    </r>
    <r>
      <rPr>
        <sz val="11"/>
        <rFont val="Verdana"/>
        <family val="2"/>
      </rPr>
      <t>мер., рыж., голл.тепл., Падиджн, Нидерланды</t>
    </r>
  </si>
  <si>
    <t>018523</t>
  </si>
  <si>
    <r>
      <t xml:space="preserve">ДЖИКОЛА-11, </t>
    </r>
    <r>
      <rPr>
        <sz val="11"/>
        <rFont val="Verdana"/>
        <family val="2"/>
      </rPr>
      <t>коб., св.-гн. голл., Флорискаунт, Нидерланды</t>
    </r>
  </si>
  <si>
    <t>021908</t>
  </si>
  <si>
    <t xml:space="preserve">Аржаева Н.Г.
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</si>
  <si>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</si>
  <si>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</si>
  <si>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</si>
  <si>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</si>
  <si>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</si>
  <si>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t xml:space="preserve">ТЕХНИЧЕСКИЕ РЕЗУЛЬТАТЫ </t>
  </si>
  <si>
    <r>
      <t xml:space="preserve">Судьи: Семенова Ю., ВК (Москва), </t>
    </r>
    <r>
      <rPr>
        <b/>
        <sz val="14"/>
        <rFont val="Verdana"/>
        <family val="2"/>
      </rPr>
      <t>Орлова Е., ВК, (Москва)</t>
    </r>
    <r>
      <rPr>
        <sz val="14"/>
        <rFont val="Verdana"/>
        <family val="2"/>
      </rPr>
      <t>, Карпинская А., ВК, (Москва)</t>
    </r>
  </si>
  <si>
    <t>Фамилия, имя</t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</si>
  <si>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</si>
  <si>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</si>
  <si>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</si>
  <si>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</si>
  <si>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</si>
  <si>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</si>
  <si>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</si>
  <si>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</si>
  <si>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</si>
  <si>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</si>
  <si>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</si>
  <si>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</si>
  <si>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</si>
  <si>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</si>
  <si>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</si>
  <si>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t>ТЕСТ ПОСАДКА (шаг-рысь)</t>
  </si>
  <si>
    <r>
      <t xml:space="preserve">ГРИГОРЯН </t>
    </r>
    <r>
      <rPr>
        <sz val="11"/>
        <rFont val="Verdana"/>
        <family val="2"/>
      </rPr>
      <t>Милана, 2013</t>
    </r>
  </si>
  <si>
    <r>
      <t>МАРАКЕШ-09, м</t>
    </r>
    <r>
      <rPr>
        <sz val="11"/>
        <rFont val="Verdana"/>
        <family val="2"/>
      </rPr>
      <t>ер., вор., шетл пони, Магнат-Аврора, Россия</t>
    </r>
  </si>
  <si>
    <r>
      <t xml:space="preserve">СЕДЫХ </t>
    </r>
    <r>
      <rPr>
        <sz val="11"/>
        <rFont val="Verdana"/>
        <family val="2"/>
      </rPr>
      <t>Артем, 2011</t>
    </r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</si>
  <si>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</si>
  <si>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t>023353</t>
  </si>
  <si>
    <t>ТЕСТ ПОСАДКА (шаг)</t>
  </si>
  <si>
    <r>
      <t xml:space="preserve">ЮГОВА </t>
    </r>
    <r>
      <rPr>
        <sz val="11"/>
        <rFont val="Verdana"/>
        <family val="2"/>
      </rPr>
      <t>Евгения, 2015</t>
    </r>
  </si>
  <si>
    <r>
      <t xml:space="preserve">МАРАКЕШ-09, </t>
    </r>
    <r>
      <rPr>
        <sz val="11"/>
        <rFont val="Verdana"/>
        <family val="2"/>
      </rPr>
      <t>мер., вор., шетл пони, Магнат-Аврора, Россия</t>
    </r>
  </si>
  <si>
    <r>
      <t>МАГОМЕДОВ</t>
    </r>
    <r>
      <rPr>
        <sz val="11"/>
        <rFont val="Verdana"/>
        <family val="2"/>
      </rPr>
      <t xml:space="preserve"> Адам, 2015</t>
    </r>
  </si>
  <si>
    <t>Судьи: Семенова Ю., ВК (Москва), Орлова Е., ВК, (Москва), Карпинская А., ВК, (Москва)</t>
  </si>
  <si>
    <t>Рысь</t>
  </si>
  <si>
    <t>Шаг</t>
  </si>
  <si>
    <t>Галоп</t>
  </si>
  <si>
    <t>Подчинение</t>
  </si>
  <si>
    <t>Тест " Езда ФЕИ для лошадей 4 лет "</t>
  </si>
  <si>
    <r>
      <t xml:space="preserve">ШАПОВАЛОВА </t>
    </r>
    <r>
      <rPr>
        <sz val="11"/>
        <rFont val="Verdana"/>
        <family val="2"/>
      </rPr>
      <t>Тамара</t>
    </r>
  </si>
  <si>
    <r>
      <t xml:space="preserve">СИР ВЕРСАЧЕ-15 </t>
    </r>
    <r>
      <rPr>
        <sz val="12"/>
        <color indexed="8"/>
        <rFont val="Verdana"/>
        <family val="2"/>
      </rPr>
      <t>жер., вор.. Ольд.</t>
    </r>
  </si>
  <si>
    <t>Шоповалова Т.</t>
  </si>
  <si>
    <t xml:space="preserve">Главный судья                                                </t>
  </si>
  <si>
    <t xml:space="preserve">Главный секретарь                                          </t>
  </si>
  <si>
    <t>Горская Н. ВК,  (Москва)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</si>
</sst>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_-* #,##0.00&quot;р.&quot;_-;\-* #,##0.00&quot;р.&quot;_-;_-* \-??&quot;р.&quot;_-;_-@_-"/>
  </numFmts>
  <fonts count="62">
    <font>
      <sz val="10"/>
      <name val="Times New Roman"/>
      <family val="1"/>
    </font>
    <font>
      <sz val="10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sz val="22"/>
      <name val="Verdana"/>
      <family val="2"/>
    </font>
    <font>
      <sz val="11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i/>
      <sz val="16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0"/>
      <name val="Arial Cyr"/>
      <family val="2"/>
    </font>
    <font>
      <sz val="12"/>
      <name val="Verdana"/>
      <family val="2"/>
    </font>
    <font>
      <i/>
      <sz val="12"/>
      <name val="Verdana"/>
      <family val="2"/>
    </font>
    <font>
      <sz val="14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0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b/>
      <sz val="12"/>
      <color indexed="8"/>
      <name val="Verdana"/>
      <family val="2"/>
    </font>
    <font>
      <i/>
      <sz val="8"/>
      <name val="Verdana"/>
      <family val="2"/>
    </font>
    <font>
      <sz val="11"/>
      <color indexed="8"/>
      <name val="Verdana"/>
      <family val="2"/>
    </font>
    <font>
      <b/>
      <i/>
      <sz val="14"/>
      <name val="Verdana"/>
      <family val="2"/>
    </font>
    <font>
      <b/>
      <sz val="12"/>
      <color theme="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4" borderId="0" applyBorder="0" applyProtection="0">
      <alignment/>
    </xf>
    <xf numFmtId="0" fontId="49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23" borderId="7" applyNumberFormat="0" applyAlignment="0" applyProtection="0"/>
    <xf numFmtId="0" fontId="56" fillId="20" borderId="8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53" fillId="7" borderId="1" applyNumberFormat="0" applyAlignment="0" applyProtection="0"/>
    <xf numFmtId="0" fontId="56" fillId="20" borderId="8" applyNumberFormat="0" applyAlignment="0" applyProtection="0"/>
    <xf numFmtId="0" fontId="46" fillId="20" borderId="1" applyNumberFormat="0" applyAlignment="0" applyProtection="0"/>
    <xf numFmtId="167" fontId="6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47" fillId="21" borderId="2" applyNumberFormat="0" applyAlignment="0" applyProtection="0"/>
    <xf numFmtId="0" fontId="57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5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60" fillId="23" borderId="7" applyNumberFormat="0" applyAlignment="0" applyProtection="0"/>
    <xf numFmtId="0" fontId="54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36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/>
    <xf numFmtId="0" fontId="15" fillId="0" borderId="0" xfId="0" applyFont="1"/>
    <xf numFmtId="0" fontId="11" fillId="0" borderId="10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9" fontId="20" fillId="0" borderId="0" xfId="22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21" fillId="24" borderId="12" xfId="23" applyFont="1" applyFill="1" applyBorder="1" applyAlignment="1">
      <alignment horizontal="left" vertical="center" wrapText="1"/>
      <protection/>
    </xf>
    <xf numFmtId="49" fontId="5" fillId="24" borderId="12" xfId="24" applyNumberFormat="1" applyFont="1" applyFill="1" applyBorder="1" applyAlignment="1">
      <alignment horizontal="center" vertical="center" wrapText="1"/>
      <protection/>
    </xf>
    <xf numFmtId="0" fontId="5" fillId="24" borderId="12" xfId="24" applyFont="1" applyFill="1" applyBorder="1" applyAlignment="1">
      <alignment horizontal="center" vertical="center" wrapText="1"/>
      <protection/>
    </xf>
    <xf numFmtId="0" fontId="21" fillId="24" borderId="12" xfId="25" applyFont="1" applyFill="1" applyBorder="1" applyAlignment="1">
      <alignment horizontal="left" vertical="center" wrapText="1"/>
      <protection/>
    </xf>
    <xf numFmtId="49" fontId="5" fillId="24" borderId="12" xfId="26" applyNumberFormat="1" applyFont="1" applyFill="1" applyBorder="1" applyAlignment="1">
      <alignment horizontal="center" vertical="center" wrapText="1"/>
      <protection/>
    </xf>
    <xf numFmtId="49" fontId="20" fillId="24" borderId="12" xfId="27" applyNumberFormat="1" applyFont="1" applyFill="1" applyBorder="1" applyAlignment="1">
      <alignment horizontal="center" vertical="center" wrapText="1"/>
      <protection/>
    </xf>
    <xf numFmtId="164" fontId="23" fillId="0" borderId="11" xfId="2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4" fontId="23" fillId="0" borderId="11" xfId="20" applyNumberFormat="1" applyFont="1" applyFill="1" applyBorder="1" applyAlignment="1" applyProtection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49" fontId="5" fillId="24" borderId="12" xfId="28" applyNumberFormat="1" applyFont="1" applyFill="1" applyBorder="1" applyAlignment="1">
      <alignment horizontal="center" vertical="center" wrapText="1"/>
      <protection/>
    </xf>
    <xf numFmtId="0" fontId="5" fillId="24" borderId="12" xfId="23" applyFont="1" applyFill="1" applyBorder="1" applyAlignment="1">
      <alignment horizontal="center" vertical="center" wrapText="1"/>
      <protection/>
    </xf>
    <xf numFmtId="0" fontId="21" fillId="24" borderId="12" xfId="29" applyFont="1" applyFill="1" applyBorder="1" applyAlignment="1">
      <alignment horizontal="left" vertical="center" wrapText="1"/>
      <protection/>
    </xf>
    <xf numFmtId="49" fontId="5" fillId="24" borderId="12" xfId="30" applyNumberFormat="1" applyFont="1" applyFill="1" applyBorder="1" applyAlignment="1">
      <alignment horizontal="center" vertical="top" wrapText="1"/>
      <protection/>
    </xf>
    <xf numFmtId="0" fontId="5" fillId="24" borderId="12" xfId="31" applyFont="1" applyFill="1" applyBorder="1" applyAlignment="1">
      <alignment horizontal="center" vertical="center" wrapText="1"/>
      <protection/>
    </xf>
    <xf numFmtId="0" fontId="21" fillId="24" borderId="12" xfId="24" applyFont="1" applyFill="1" applyBorder="1" applyAlignment="1">
      <alignment horizontal="left" vertical="center" wrapText="1"/>
      <protection/>
    </xf>
    <xf numFmtId="49" fontId="5" fillId="24" borderId="12" xfId="29" applyNumberFormat="1" applyFont="1" applyFill="1" applyBorder="1" applyAlignment="1">
      <alignment horizontal="center" vertical="center" wrapText="1"/>
      <protection/>
    </xf>
    <xf numFmtId="0" fontId="5" fillId="24" borderId="12" xfId="32" applyFont="1" applyFill="1" applyBorder="1" applyAlignment="1">
      <alignment horizontal="center" vertical="center" wrapText="1"/>
      <protection/>
    </xf>
    <xf numFmtId="0" fontId="21" fillId="24" borderId="12" xfId="31" applyFont="1" applyFill="1" applyBorder="1" applyAlignment="1">
      <alignment vertical="center" wrapText="1"/>
      <protection/>
    </xf>
    <xf numFmtId="49" fontId="5" fillId="24" borderId="12" xfId="31" applyNumberFormat="1" applyFont="1" applyFill="1" applyBorder="1" applyAlignment="1">
      <alignment horizontal="center" vertical="center" wrapText="1"/>
      <protection/>
    </xf>
    <xf numFmtId="0" fontId="5" fillId="24" borderId="12" xfId="31" applyFont="1" applyFill="1" applyBorder="1" applyAlignment="1">
      <alignment horizontal="center" vertical="center"/>
      <protection/>
    </xf>
    <xf numFmtId="0" fontId="21" fillId="24" borderId="12" xfId="33" applyFont="1" applyFill="1" applyBorder="1" applyAlignment="1">
      <alignment horizontal="left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49" fontId="5" fillId="24" borderId="12" xfId="27" applyNumberFormat="1" applyFont="1" applyFill="1" applyBorder="1" applyAlignment="1">
      <alignment horizontal="center" vertical="center" wrapText="1"/>
      <protection/>
    </xf>
    <xf numFmtId="0" fontId="5" fillId="24" borderId="12" xfId="29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5" fillId="24" borderId="0" xfId="34" applyFont="1" applyFill="1" applyAlignment="1" applyProtection="1">
      <alignment/>
      <protection locked="0"/>
    </xf>
    <xf numFmtId="0" fontId="25" fillId="24" borderId="0" xfId="0" applyFont="1" applyFill="1" applyAlignment="1">
      <alignment horizontal="left"/>
    </xf>
    <xf numFmtId="0" fontId="26" fillId="0" borderId="0" xfId="34" applyFont="1" applyAlignment="1" applyProtection="1">
      <alignment/>
      <protection locked="0"/>
    </xf>
    <xf numFmtId="0" fontId="25" fillId="0" borderId="0" xfId="34" applyFont="1" applyAlignment="1" applyProtection="1">
      <alignment/>
      <protection locked="0"/>
    </xf>
    <xf numFmtId="0" fontId="25" fillId="24" borderId="0" xfId="0" applyFont="1" applyFill="1" applyAlignment="1">
      <alignment/>
    </xf>
    <xf numFmtId="0" fontId="1" fillId="0" borderId="0" xfId="34" applyFont="1" applyAlignment="1" applyProtection="1">
      <alignment/>
      <protection locked="0"/>
    </xf>
    <xf numFmtId="0" fontId="16" fillId="0" borderId="0" xfId="34" applyFont="1" applyFill="1" applyAlignment="1" applyProtection="1">
      <alignment/>
      <protection locked="0"/>
    </xf>
    <xf numFmtId="0" fontId="27" fillId="0" borderId="0" xfId="34" applyFont="1" applyAlignment="1" applyProtection="1">
      <alignment/>
      <protection locked="0"/>
    </xf>
    <xf numFmtId="0" fontId="27" fillId="0" borderId="0" xfId="34" applyFont="1" applyFill="1" applyAlignment="1" applyProtection="1">
      <alignment/>
      <protection locked="0"/>
    </xf>
    <xf numFmtId="0" fontId="16" fillId="0" borderId="0" xfId="34" applyFont="1" applyAlignment="1" applyProtection="1">
      <alignment/>
      <protection locked="0"/>
    </xf>
    <xf numFmtId="1" fontId="1" fillId="0" borderId="0" xfId="34" applyNumberFormat="1" applyFont="1" applyAlignment="1" applyProtection="1">
      <alignment/>
      <protection locked="0"/>
    </xf>
    <xf numFmtId="165" fontId="1" fillId="0" borderId="0" xfId="34" applyNumberFormat="1" applyFont="1" applyAlignment="1" applyProtection="1">
      <alignment/>
      <protection locked="0"/>
    </xf>
    <xf numFmtId="0" fontId="1" fillId="0" borderId="0" xfId="34" applyFont="1" applyAlignment="1" applyProtection="1">
      <alignment vertical="center"/>
      <protection locked="0"/>
    </xf>
    <xf numFmtId="0" fontId="28" fillId="0" borderId="0" xfId="34" applyFont="1" applyAlignment="1" applyProtection="1">
      <alignment vertical="center"/>
      <protection locked="0"/>
    </xf>
    <xf numFmtId="1" fontId="1" fillId="0" borderId="0" xfId="34" applyNumberFormat="1" applyFont="1" applyAlignment="1" applyProtection="1">
      <alignment vertical="center"/>
      <protection locked="0"/>
    </xf>
    <xf numFmtId="165" fontId="1" fillId="0" borderId="0" xfId="34" applyNumberFormat="1" applyFont="1" applyAlignment="1" applyProtection="1">
      <alignment vertical="center"/>
      <protection locked="0"/>
    </xf>
    <xf numFmtId="0" fontId="5" fillId="0" borderId="0" xfId="35" applyFont="1" applyFill="1" applyBorder="1" applyAlignment="1" applyProtection="1">
      <alignment horizontal="center" vertical="top"/>
      <protection/>
    </xf>
    <xf numFmtId="0" fontId="15" fillId="0" borderId="0" xfId="35" applyFont="1" applyFill="1" applyBorder="1" applyAlignment="1" applyProtection="1">
      <alignment horizontal="center" vertical="top"/>
      <protection locked="0"/>
    </xf>
    <xf numFmtId="0" fontId="29" fillId="0" borderId="0" xfId="35" applyFont="1" applyFill="1" applyBorder="1" applyAlignment="1" applyProtection="1">
      <alignment horizontal="center" vertical="top"/>
      <protection locked="0"/>
    </xf>
    <xf numFmtId="0" fontId="18" fillId="0" borderId="0" xfId="35" applyFont="1" applyFill="1" applyBorder="1" applyAlignment="1" applyProtection="1">
      <alignment horizontal="center" vertical="top"/>
      <protection locked="0"/>
    </xf>
    <xf numFmtId="0" fontId="29" fillId="0" borderId="0" xfId="35" applyFont="1" applyFill="1" applyBorder="1" applyAlignment="1" applyProtection="1">
      <alignment vertical="top"/>
      <protection locked="0"/>
    </xf>
    <xf numFmtId="1" fontId="5" fillId="0" borderId="0" xfId="35" applyNumberFormat="1" applyFont="1" applyFill="1" applyBorder="1" applyAlignment="1" applyProtection="1">
      <alignment horizontal="center" vertical="top"/>
      <protection/>
    </xf>
    <xf numFmtId="165" fontId="5" fillId="0" borderId="0" xfId="35" applyNumberFormat="1" applyFont="1" applyFill="1" applyBorder="1" applyAlignment="1" applyProtection="1">
      <alignment horizontal="center" vertical="top"/>
      <protection/>
    </xf>
    <xf numFmtId="0" fontId="20" fillId="0" borderId="0" xfId="35" applyFont="1" applyFill="1" applyBorder="1" applyAlignment="1" applyProtection="1">
      <alignment horizontal="center" vertical="top" shrinkToFit="1"/>
      <protection locked="0"/>
    </xf>
    <xf numFmtId="166" fontId="5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35" applyFont="1" applyFill="1" applyBorder="1" applyAlignment="1" applyProtection="1">
      <alignment vertical="top"/>
      <protection locked="0"/>
    </xf>
    <xf numFmtId="0" fontId="5" fillId="0" borderId="0" xfId="35" applyFont="1" applyFill="1" applyProtection="1">
      <alignment/>
      <protection locked="0"/>
    </xf>
    <xf numFmtId="0" fontId="5" fillId="0" borderId="0" xfId="0" applyFont="1" applyFill="1" applyAlignment="1">
      <alignment horizontal="center" vertical="center"/>
    </xf>
    <xf numFmtId="0" fontId="25" fillId="24" borderId="0" xfId="2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/>
    <xf numFmtId="0" fontId="31" fillId="0" borderId="12" xfId="36" applyFont="1" applyFill="1" applyBorder="1" applyAlignment="1">
      <alignment horizontal="center" vertical="center" wrapText="1"/>
      <protection/>
    </xf>
    <xf numFmtId="0" fontId="29" fillId="0" borderId="0" xfId="0" applyFont="1" applyFill="1"/>
    <xf numFmtId="0" fontId="31" fillId="0" borderId="12" xfId="0" applyFont="1" applyFill="1" applyBorder="1" applyAlignment="1">
      <alignment horizontal="center" vertical="center" textRotation="90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90" wrapText="1"/>
    </xf>
    <xf numFmtId="9" fontId="5" fillId="0" borderId="0" xfId="22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5" fillId="24" borderId="12" xfId="29" applyFont="1" applyFill="1" applyBorder="1" applyAlignment="1">
      <alignment horizontal="center" vertical="center"/>
      <protection/>
    </xf>
    <xf numFmtId="0" fontId="5" fillId="0" borderId="12" xfId="24" applyFont="1" applyFill="1" applyBorder="1" applyAlignment="1">
      <alignment horizontal="center" vertical="center" wrapText="1"/>
      <protection/>
    </xf>
    <xf numFmtId="164" fontId="15" fillId="0" borderId="12" xfId="20" applyNumberFormat="1" applyFont="1" applyFill="1" applyBorder="1" applyAlignment="1" applyProtection="1">
      <alignment horizontal="center" vertical="center"/>
      <protection locked="0"/>
    </xf>
    <xf numFmtId="165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5" fillId="0" borderId="12" xfId="20" applyNumberFormat="1" applyFont="1" applyFill="1" applyBorder="1" applyAlignment="1" applyProtection="1">
      <alignment horizontal="center" vertical="center"/>
      <protection/>
    </xf>
    <xf numFmtId="1" fontId="15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24" borderId="12" xfId="24" applyFont="1" applyFill="1" applyBorder="1" applyAlignment="1">
      <alignment horizontal="left" vertical="center" wrapText="1"/>
      <protection/>
    </xf>
    <xf numFmtId="49" fontId="15" fillId="24" borderId="12" xfId="28" applyNumberFormat="1" applyFont="1" applyFill="1" applyBorder="1" applyAlignment="1">
      <alignment horizontal="center" vertical="center" wrapText="1"/>
      <protection/>
    </xf>
    <xf numFmtId="0" fontId="34" fillId="24" borderId="12" xfId="24" applyFont="1" applyFill="1" applyBorder="1" applyAlignment="1">
      <alignment horizontal="center" vertical="center" wrapText="1"/>
      <protection/>
    </xf>
    <xf numFmtId="0" fontId="16" fillId="24" borderId="12" xfId="25" applyFont="1" applyFill="1" applyBorder="1" applyAlignment="1">
      <alignment horizontal="left" vertical="center" wrapText="1"/>
      <protection/>
    </xf>
    <xf numFmtId="49" fontId="15" fillId="24" borderId="12" xfId="26" applyNumberFormat="1" applyFont="1" applyFill="1" applyBorder="1" applyAlignment="1">
      <alignment horizontal="center" vertical="center" wrapText="1"/>
      <protection/>
    </xf>
    <xf numFmtId="0" fontId="34" fillId="24" borderId="12" xfId="33" applyFont="1" applyFill="1" applyBorder="1" applyAlignment="1">
      <alignment horizontal="center" vertical="center" wrapText="1"/>
      <protection/>
    </xf>
    <xf numFmtId="0" fontId="15" fillId="24" borderId="12" xfId="29" applyFont="1" applyFill="1" applyBorder="1" applyAlignment="1">
      <alignment horizontal="center" vertical="center" wrapText="1"/>
      <protection/>
    </xf>
    <xf numFmtId="0" fontId="18" fillId="0" borderId="11" xfId="24" applyFont="1" applyFill="1" applyBorder="1" applyAlignment="1">
      <alignment horizontal="center" vertical="center" wrapText="1"/>
      <protection/>
    </xf>
    <xf numFmtId="164" fontId="5" fillId="24" borderId="12" xfId="20" applyNumberFormat="1" applyFont="1" applyFill="1" applyBorder="1" applyAlignment="1" applyProtection="1">
      <alignment horizontal="center" vertical="center"/>
      <protection locked="0"/>
    </xf>
    <xf numFmtId="165" fontId="21" fillId="24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4" fontId="5" fillId="0" borderId="12" xfId="2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164" fontId="5" fillId="24" borderId="14" xfId="20" applyNumberFormat="1" applyFont="1" applyFill="1" applyBorder="1" applyAlignment="1" applyProtection="1">
      <alignment horizontal="center" vertical="center"/>
      <protection/>
    </xf>
    <xf numFmtId="1" fontId="5" fillId="24" borderId="14" xfId="0" applyNumberFormat="1" applyFont="1" applyFill="1" applyBorder="1" applyAlignment="1">
      <alignment horizontal="center" vertical="center"/>
    </xf>
    <xf numFmtId="165" fontId="21" fillId="24" borderId="14" xfId="0" applyNumberFormat="1" applyFont="1" applyFill="1" applyBorder="1" applyAlignment="1">
      <alignment horizontal="center" vertical="center"/>
    </xf>
    <xf numFmtId="0" fontId="15" fillId="24" borderId="12" xfId="32" applyFont="1" applyFill="1" applyBorder="1" applyAlignment="1">
      <alignment horizontal="center" vertical="center" wrapText="1"/>
      <protection/>
    </xf>
    <xf numFmtId="0" fontId="16" fillId="24" borderId="12" xfId="23" applyFont="1" applyFill="1" applyBorder="1" applyAlignment="1">
      <alignment horizontal="left" vertical="center" wrapText="1"/>
      <protection/>
    </xf>
    <xf numFmtId="0" fontId="15" fillId="24" borderId="12" xfId="31" applyFont="1" applyFill="1" applyBorder="1" applyAlignment="1">
      <alignment horizontal="center" vertical="center"/>
      <protection/>
    </xf>
    <xf numFmtId="0" fontId="15" fillId="24" borderId="12" xfId="25" applyFont="1" applyFill="1" applyBorder="1" applyAlignment="1">
      <alignment horizontal="center" vertical="center" wrapText="1"/>
      <protection/>
    </xf>
    <xf numFmtId="0" fontId="18" fillId="0" borderId="12" xfId="24" applyFont="1" applyFill="1" applyBorder="1" applyAlignment="1">
      <alignment horizontal="center" vertical="center" wrapText="1"/>
      <protection/>
    </xf>
    <xf numFmtId="49" fontId="13" fillId="24" borderId="12" xfId="23" applyNumberFormat="1" applyFont="1" applyFill="1" applyBorder="1" applyAlignment="1">
      <alignment horizontal="center" vertical="center" wrapText="1"/>
      <protection/>
    </xf>
    <xf numFmtId="0" fontId="15" fillId="24" borderId="12" xfId="23" applyFont="1" applyFill="1" applyBorder="1" applyAlignment="1">
      <alignment horizontal="center" vertical="center" wrapText="1"/>
      <protection/>
    </xf>
    <xf numFmtId="49" fontId="15" fillId="24" borderId="12" xfId="23" applyNumberFormat="1" applyFont="1" applyFill="1" applyBorder="1" applyAlignment="1">
      <alignment horizontal="center" vertical="center" wrapText="1"/>
      <protection/>
    </xf>
    <xf numFmtId="0" fontId="15" fillId="24" borderId="12" xfId="31" applyFont="1" applyFill="1" applyBorder="1" applyAlignment="1">
      <alignment horizontal="center" vertical="center" wrapText="1"/>
      <protection/>
    </xf>
    <xf numFmtId="0" fontId="16" fillId="24" borderId="12" xfId="28" applyFont="1" applyFill="1" applyBorder="1" applyAlignment="1">
      <alignment horizontal="left" vertical="center" wrapText="1"/>
      <protection/>
    </xf>
    <xf numFmtId="49" fontId="34" fillId="24" borderId="12" xfId="24" applyNumberFormat="1" applyFont="1" applyFill="1" applyBorder="1" applyAlignment="1">
      <alignment horizontal="center" vertical="center" wrapText="1"/>
      <protection/>
    </xf>
    <xf numFmtId="0" fontId="16" fillId="24" borderId="12" xfId="31" applyFont="1" applyFill="1" applyBorder="1" applyAlignment="1">
      <alignment vertical="center" wrapText="1"/>
      <protection/>
    </xf>
    <xf numFmtId="0" fontId="16" fillId="24" borderId="12" xfId="29" applyFont="1" applyFill="1" applyBorder="1" applyAlignment="1">
      <alignment horizontal="left" vertical="center" wrapText="1"/>
      <protection/>
    </xf>
    <xf numFmtId="0" fontId="15" fillId="24" borderId="12" xfId="33" applyFont="1" applyFill="1" applyBorder="1" applyAlignment="1">
      <alignment horizontal="center" vertical="center" wrapText="1"/>
      <protection/>
    </xf>
    <xf numFmtId="49" fontId="15" fillId="24" borderId="12" xfId="29" applyNumberFormat="1" applyFont="1" applyFill="1" applyBorder="1" applyAlignment="1">
      <alignment horizontal="center" vertical="center" wrapText="1"/>
      <protection/>
    </xf>
    <xf numFmtId="49" fontId="15" fillId="24" borderId="12" xfId="31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5" fillId="0" borderId="0" xfId="34" applyFont="1" applyFill="1" applyAlignment="1" applyProtection="1">
      <alignment vertical="center"/>
      <protection locked="0"/>
    </xf>
    <xf numFmtId="1" fontId="35" fillId="0" borderId="0" xfId="34" applyNumberFormat="1" applyFont="1" applyFill="1" applyAlignment="1" applyProtection="1">
      <alignment vertical="center"/>
      <protection locked="0"/>
    </xf>
    <xf numFmtId="165" fontId="35" fillId="0" borderId="0" xfId="34" applyNumberFormat="1" applyFont="1" applyFill="1" applyAlignment="1" applyProtection="1">
      <alignment vertical="center"/>
      <protection locked="0"/>
    </xf>
    <xf numFmtId="0" fontId="1" fillId="0" borderId="0" xfId="34" applyFont="1" applyFill="1" applyAlignment="1" applyProtection="1">
      <alignment vertical="center"/>
      <protection locked="0"/>
    </xf>
    <xf numFmtId="0" fontId="28" fillId="0" borderId="0" xfId="34" applyFont="1" applyFill="1" applyAlignment="1" applyProtection="1">
      <alignment vertical="center"/>
      <protection locked="0"/>
    </xf>
    <xf numFmtId="0" fontId="36" fillId="0" borderId="0" xfId="34" applyFont="1" applyFill="1" applyAlignment="1" applyProtection="1">
      <alignment vertical="center"/>
      <protection locked="0"/>
    </xf>
    <xf numFmtId="1" fontId="1" fillId="0" borderId="0" xfId="34" applyNumberFormat="1" applyFont="1" applyFill="1" applyAlignment="1" applyProtection="1">
      <alignment vertical="center"/>
      <protection locked="0"/>
    </xf>
    <xf numFmtId="165" fontId="1" fillId="0" borderId="0" xfId="34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0" fillId="24" borderId="12" xfId="33" applyFont="1" applyFill="1" applyBorder="1" applyAlignment="1">
      <alignment horizontal="left" vertical="center" wrapText="1"/>
      <protection/>
    </xf>
    <xf numFmtId="49" fontId="23" fillId="24" borderId="12" xfId="28" applyNumberFormat="1" applyFont="1" applyFill="1" applyBorder="1" applyAlignment="1">
      <alignment horizontal="center" vertical="center" wrapText="1"/>
      <protection/>
    </xf>
    <xf numFmtId="0" fontId="37" fillId="24" borderId="12" xfId="33" applyFont="1" applyFill="1" applyBorder="1" applyAlignment="1">
      <alignment horizontal="center" vertical="center" wrapText="1"/>
      <protection/>
    </xf>
    <xf numFmtId="0" fontId="10" fillId="24" borderId="12" xfId="29" applyFont="1" applyFill="1" applyBorder="1" applyAlignment="1">
      <alignment horizontal="left" vertical="center" wrapText="1"/>
      <protection/>
    </xf>
    <xf numFmtId="49" fontId="23" fillId="24" borderId="12" xfId="31" applyNumberFormat="1" applyFont="1" applyFill="1" applyBorder="1" applyAlignment="1">
      <alignment horizontal="center" vertical="center" wrapText="1"/>
      <protection/>
    </xf>
    <xf numFmtId="0" fontId="23" fillId="24" borderId="12" xfId="31" applyFont="1" applyFill="1" applyBorder="1" applyAlignment="1">
      <alignment horizontal="center" vertical="center"/>
      <protection/>
    </xf>
    <xf numFmtId="0" fontId="23" fillId="24" borderId="12" xfId="29" applyFont="1" applyFill="1" applyBorder="1" applyAlignment="1">
      <alignment horizontal="center" vertical="center" wrapText="1"/>
      <protection/>
    </xf>
    <xf numFmtId="165" fontId="21" fillId="0" borderId="12" xfId="0" applyNumberFormat="1" applyFont="1" applyFill="1" applyBorder="1" applyAlignment="1">
      <alignment horizontal="center" vertical="center"/>
    </xf>
    <xf numFmtId="164" fontId="5" fillId="0" borderId="12" xfId="2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/>
    </xf>
    <xf numFmtId="49" fontId="23" fillId="24" borderId="12" xfId="29" applyNumberFormat="1" applyFont="1" applyFill="1" applyBorder="1" applyAlignment="1">
      <alignment horizontal="center" vertical="center" wrapText="1"/>
      <protection/>
    </xf>
    <xf numFmtId="0" fontId="23" fillId="24" borderId="12" xfId="29" applyFont="1" applyFill="1" applyBorder="1" applyAlignment="1">
      <alignment horizontal="center" vertical="center"/>
      <protection/>
    </xf>
    <xf numFmtId="0" fontId="10" fillId="24" borderId="12" xfId="31" applyFont="1" applyFill="1" applyBorder="1" applyAlignment="1">
      <alignment vertical="center" wrapText="1"/>
      <protection/>
    </xf>
    <xf numFmtId="0" fontId="37" fillId="24" borderId="12" xfId="24" applyFont="1" applyFill="1" applyBorder="1" applyAlignment="1">
      <alignment horizontal="center" vertical="center" wrapText="1"/>
      <protection/>
    </xf>
    <xf numFmtId="0" fontId="10" fillId="24" borderId="12" xfId="25" applyFont="1" applyFill="1" applyBorder="1" applyAlignment="1">
      <alignment horizontal="left" vertical="center" wrapText="1"/>
      <protection/>
    </xf>
    <xf numFmtId="49" fontId="23" fillId="24" borderId="12" xfId="26" applyNumberFormat="1" applyFont="1" applyFill="1" applyBorder="1" applyAlignment="1">
      <alignment horizontal="center" vertical="center" wrapText="1"/>
      <protection/>
    </xf>
    <xf numFmtId="0" fontId="14" fillId="24" borderId="12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vertical="center" wrapText="1"/>
    </xf>
    <xf numFmtId="0" fontId="18" fillId="24" borderId="0" xfId="0" applyFont="1" applyFill="1"/>
    <xf numFmtId="0" fontId="5" fillId="24" borderId="0" xfId="35" applyFont="1" applyFill="1" applyBorder="1" applyAlignment="1" applyProtection="1">
      <alignment horizontal="center" vertical="top"/>
      <protection/>
    </xf>
    <xf numFmtId="0" fontId="5" fillId="24" borderId="0" xfId="35" applyFont="1" applyFill="1" applyBorder="1" applyAlignment="1" applyProtection="1">
      <alignment horizontal="center" vertical="top"/>
      <protection locked="0"/>
    </xf>
    <xf numFmtId="0" fontId="29" fillId="24" borderId="0" xfId="35" applyFont="1" applyFill="1" applyBorder="1" applyAlignment="1" applyProtection="1">
      <alignment horizontal="center" vertical="top"/>
      <protection locked="0"/>
    </xf>
    <xf numFmtId="0" fontId="18" fillId="24" borderId="0" xfId="35" applyFont="1" applyFill="1" applyBorder="1" applyAlignment="1" applyProtection="1">
      <alignment horizontal="center" vertical="top"/>
      <protection locked="0"/>
    </xf>
    <xf numFmtId="0" fontId="29" fillId="24" borderId="0" xfId="35" applyFont="1" applyFill="1" applyBorder="1" applyAlignment="1" applyProtection="1">
      <alignment vertical="top"/>
      <protection locked="0"/>
    </xf>
    <xf numFmtId="0" fontId="15" fillId="24" borderId="0" xfId="35" applyFont="1" applyFill="1" applyBorder="1" applyAlignment="1" applyProtection="1">
      <alignment horizontal="center" vertical="top"/>
      <protection locked="0"/>
    </xf>
    <xf numFmtId="1" fontId="5" fillId="24" borderId="0" xfId="35" applyNumberFormat="1" applyFont="1" applyFill="1" applyBorder="1" applyAlignment="1" applyProtection="1">
      <alignment horizontal="center" vertical="top"/>
      <protection/>
    </xf>
    <xf numFmtId="165" fontId="5" fillId="24" borderId="0" xfId="35" applyNumberFormat="1" applyFont="1" applyFill="1" applyBorder="1" applyAlignment="1" applyProtection="1">
      <alignment horizontal="center" vertical="top"/>
      <protection/>
    </xf>
    <xf numFmtId="0" fontId="20" fillId="24" borderId="0" xfId="35" applyFont="1" applyFill="1" applyBorder="1" applyAlignment="1" applyProtection="1">
      <alignment horizontal="center" vertical="top" shrinkToFit="1"/>
      <protection locked="0"/>
    </xf>
    <xf numFmtId="166" fontId="5" fillId="24" borderId="0" xfId="35" applyNumberFormat="1" applyFont="1" applyFill="1" applyBorder="1" applyAlignment="1" applyProtection="1">
      <alignment horizontal="center" vertical="top"/>
      <protection/>
    </xf>
    <xf numFmtId="0" fontId="5" fillId="24" borderId="0" xfId="35" applyFont="1" applyFill="1" applyBorder="1" applyAlignment="1" applyProtection="1">
      <alignment vertical="top"/>
      <protection locked="0"/>
    </xf>
    <xf numFmtId="0" fontId="5" fillId="24" borderId="0" xfId="35" applyFont="1" applyFill="1" applyProtection="1">
      <alignment/>
      <protection locked="0"/>
    </xf>
    <xf numFmtId="0" fontId="3" fillId="24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wrapText="1"/>
    </xf>
    <xf numFmtId="0" fontId="16" fillId="24" borderId="0" xfId="0" applyFont="1" applyFill="1" applyBorder="1" applyAlignment="1">
      <alignment horizontal="left" wrapText="1"/>
    </xf>
    <xf numFmtId="0" fontId="16" fillId="24" borderId="0" xfId="0" applyFont="1" applyFill="1" applyBorder="1" applyAlignment="1">
      <alignment horizontal="center" wrapText="1"/>
    </xf>
    <xf numFmtId="0" fontId="16" fillId="24" borderId="0" xfId="0" applyFont="1" applyFill="1"/>
    <xf numFmtId="0" fontId="11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 horizontal="right"/>
    </xf>
    <xf numFmtId="0" fontId="11" fillId="24" borderId="12" xfId="21" applyFont="1" applyFill="1" applyBorder="1" applyAlignment="1">
      <alignment horizontal="center" vertical="center" wrapText="1"/>
      <protection/>
    </xf>
    <xf numFmtId="0" fontId="29" fillId="24" borderId="0" xfId="0" applyFont="1" applyFill="1"/>
    <xf numFmtId="0" fontId="17" fillId="24" borderId="12" xfId="0" applyFont="1" applyFill="1" applyBorder="1" applyAlignment="1">
      <alignment horizontal="center" textRotation="90"/>
    </xf>
    <xf numFmtId="0" fontId="17" fillId="24" borderId="12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textRotation="90" wrapText="1"/>
    </xf>
    <xf numFmtId="9" fontId="5" fillId="24" borderId="0" xfId="22" applyFont="1" applyFill="1" applyBorder="1" applyAlignment="1" applyProtection="1">
      <alignment horizontal="center" vertical="center"/>
      <protection/>
    </xf>
    <xf numFmtId="0" fontId="20" fillId="24" borderId="12" xfId="0" applyFont="1" applyFill="1" applyBorder="1" applyAlignment="1">
      <alignment horizontal="center" vertical="center"/>
    </xf>
    <xf numFmtId="164" fontId="5" fillId="24" borderId="12" xfId="20" applyNumberFormat="1" applyFont="1" applyFill="1" applyBorder="1" applyAlignment="1" applyProtection="1">
      <alignment horizontal="center" vertical="center"/>
      <protection/>
    </xf>
    <xf numFmtId="1" fontId="5" fillId="24" borderId="12" xfId="0" applyNumberFormat="1" applyFont="1" applyFill="1" applyBorder="1" applyAlignment="1">
      <alignment horizontal="center" vertical="center"/>
    </xf>
    <xf numFmtId="0" fontId="18" fillId="25" borderId="0" xfId="0" applyFont="1" applyFill="1"/>
    <xf numFmtId="0" fontId="35" fillId="0" borderId="12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wrapText="1"/>
    </xf>
    <xf numFmtId="0" fontId="18" fillId="24" borderId="0" xfId="0" applyFont="1" applyFill="1" applyBorder="1"/>
    <xf numFmtId="0" fontId="21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5" fillId="24" borderId="0" xfId="0" applyFont="1" applyFill="1"/>
    <xf numFmtId="0" fontId="15" fillId="24" borderId="0" xfId="0" applyFont="1" applyFill="1" applyBorder="1"/>
    <xf numFmtId="49" fontId="5" fillId="24" borderId="12" xfId="33" applyNumberFormat="1" applyFont="1" applyFill="1" applyBorder="1" applyAlignment="1">
      <alignment horizontal="center" vertical="center" wrapText="1"/>
      <protection/>
    </xf>
    <xf numFmtId="0" fontId="5" fillId="24" borderId="12" xfId="25" applyFont="1" applyFill="1" applyBorder="1" applyAlignment="1">
      <alignment horizontal="center" vertical="center" wrapText="1"/>
      <protection/>
    </xf>
    <xf numFmtId="49" fontId="5" fillId="24" borderId="12" xfId="27" applyNumberFormat="1" applyFont="1" applyFill="1" applyBorder="1">
      <alignment/>
      <protection/>
    </xf>
    <xf numFmtId="0" fontId="15" fillId="25" borderId="0" xfId="0" applyFont="1" applyFill="1"/>
    <xf numFmtId="49" fontId="20" fillId="24" borderId="12" xfId="23" applyNumberFormat="1" applyFont="1" applyFill="1" applyBorder="1" applyAlignment="1">
      <alignment horizontal="center" vertical="center" wrapText="1"/>
      <protection/>
    </xf>
    <xf numFmtId="49" fontId="5" fillId="24" borderId="12" xfId="23" applyNumberFormat="1" applyFont="1" applyFill="1" applyBorder="1" applyAlignment="1">
      <alignment horizontal="center" vertical="center" wrapText="1"/>
      <protection/>
    </xf>
    <xf numFmtId="0" fontId="25" fillId="24" borderId="0" xfId="0" applyFont="1" applyFill="1" applyBorder="1" applyAlignment="1">
      <alignment/>
    </xf>
    <xf numFmtId="0" fontId="26" fillId="24" borderId="0" xfId="34" applyFont="1" applyFill="1" applyAlignment="1" applyProtection="1">
      <alignment/>
      <protection locked="0"/>
    </xf>
    <xf numFmtId="0" fontId="1" fillId="24" borderId="0" xfId="34" applyFont="1" applyFill="1" applyAlignment="1" applyProtection="1">
      <alignment vertical="center"/>
      <protection locked="0"/>
    </xf>
    <xf numFmtId="0" fontId="35" fillId="24" borderId="0" xfId="34" applyFont="1" applyFill="1" applyAlignment="1" applyProtection="1">
      <alignment vertical="center"/>
      <protection locked="0"/>
    </xf>
    <xf numFmtId="0" fontId="28" fillId="24" borderId="0" xfId="34" applyFont="1" applyFill="1" applyAlignment="1" applyProtection="1">
      <alignment vertical="center"/>
      <protection locked="0"/>
    </xf>
    <xf numFmtId="0" fontId="36" fillId="24" borderId="0" xfId="34" applyFont="1" applyFill="1" applyAlignment="1" applyProtection="1">
      <alignment vertical="center"/>
      <protection locked="0"/>
    </xf>
    <xf numFmtId="1" fontId="1" fillId="24" borderId="0" xfId="34" applyNumberFormat="1" applyFont="1" applyFill="1" applyAlignment="1" applyProtection="1">
      <alignment vertical="center"/>
      <protection locked="0"/>
    </xf>
    <xf numFmtId="165" fontId="1" fillId="24" borderId="0" xfId="34" applyNumberFormat="1" applyFont="1" applyFill="1" applyAlignment="1" applyProtection="1">
      <alignment vertical="center"/>
      <protection locked="0"/>
    </xf>
    <xf numFmtId="0" fontId="5" fillId="4" borderId="0" xfId="35" applyFont="1" applyFill="1" applyBorder="1" applyAlignment="1" applyProtection="1">
      <alignment horizontal="center" vertical="top"/>
      <protection/>
    </xf>
    <xf numFmtId="0" fontId="5" fillId="4" borderId="0" xfId="35" applyFont="1" applyFill="1" applyBorder="1" applyAlignment="1" applyProtection="1">
      <alignment horizontal="center" vertical="top"/>
      <protection locked="0"/>
    </xf>
    <xf numFmtId="0" fontId="15" fillId="4" borderId="0" xfId="35" applyFont="1" applyFill="1" applyBorder="1" applyAlignment="1" applyProtection="1">
      <alignment horizontal="center" vertical="top"/>
      <protection locked="0"/>
    </xf>
    <xf numFmtId="0" fontId="5" fillId="4" borderId="0" xfId="35" applyFont="1" applyFill="1" applyBorder="1" applyAlignment="1" applyProtection="1">
      <alignment vertical="top"/>
      <protection locked="0"/>
    </xf>
    <xf numFmtId="1" fontId="15" fillId="4" borderId="0" xfId="35" applyNumberFormat="1" applyFont="1" applyFill="1" applyBorder="1" applyAlignment="1" applyProtection="1">
      <alignment horizontal="center" vertical="top"/>
      <protection/>
    </xf>
    <xf numFmtId="0" fontId="13" fillId="4" borderId="0" xfId="35" applyFont="1" applyFill="1" applyBorder="1" applyAlignment="1" applyProtection="1">
      <alignment horizontal="center" vertical="top" shrinkToFit="1"/>
      <protection locked="0"/>
    </xf>
    <xf numFmtId="165" fontId="15" fillId="4" borderId="0" xfId="35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/>
    <xf numFmtId="0" fontId="5" fillId="26" borderId="0" xfId="0" applyFont="1" applyFill="1"/>
    <xf numFmtId="0" fontId="25" fillId="0" borderId="0" xfId="37" applyFont="1" applyFill="1">
      <alignment/>
      <protection/>
    </xf>
    <xf numFmtId="0" fontId="8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/>
    <xf numFmtId="0" fontId="14" fillId="0" borderId="0" xfId="0" applyFont="1" applyFill="1" applyBorder="1" applyAlignment="1">
      <alignment wrapText="1"/>
    </xf>
    <xf numFmtId="0" fontId="11" fillId="0" borderId="14" xfId="38" applyFont="1" applyFill="1" applyBorder="1" applyAlignment="1">
      <alignment horizontal="center" vertical="center" wrapText="1"/>
      <protection/>
    </xf>
    <xf numFmtId="0" fontId="17" fillId="0" borderId="14" xfId="36" applyFont="1" applyFill="1" applyBorder="1" applyAlignment="1">
      <alignment horizontal="center" vertical="center" wrapText="1"/>
      <protection/>
    </xf>
    <xf numFmtId="0" fontId="23" fillId="0" borderId="0" xfId="38" applyFont="1" applyFill="1">
      <alignment/>
      <protection/>
    </xf>
    <xf numFmtId="0" fontId="11" fillId="0" borderId="10" xfId="38" applyFont="1" applyFill="1" applyBorder="1" applyAlignment="1">
      <alignment horizontal="center" vertical="center" wrapText="1"/>
      <protection/>
    </xf>
    <xf numFmtId="0" fontId="17" fillId="0" borderId="10" xfId="36" applyFont="1" applyFill="1" applyBorder="1" applyAlignment="1">
      <alignment horizontal="center" vertical="center" wrapText="1"/>
      <protection/>
    </xf>
    <xf numFmtId="0" fontId="15" fillId="0" borderId="10" xfId="38" applyFont="1" applyFill="1" applyBorder="1" applyAlignment="1">
      <alignment horizontal="center" vertical="center" textRotation="90" wrapText="1"/>
      <protection/>
    </xf>
    <xf numFmtId="0" fontId="5" fillId="0" borderId="10" xfId="38" applyFont="1" applyFill="1" applyBorder="1" applyAlignment="1">
      <alignment horizontal="center" vertical="center" textRotation="90" wrapText="1"/>
      <protection/>
    </xf>
    <xf numFmtId="0" fontId="23" fillId="0" borderId="15" xfId="38" applyFont="1" applyFill="1" applyBorder="1" applyAlignment="1">
      <alignment horizontal="center" vertical="center"/>
      <protection/>
    </xf>
    <xf numFmtId="164" fontId="25" fillId="0" borderId="15" xfId="38" applyNumberFormat="1" applyFont="1" applyFill="1" applyBorder="1" applyAlignment="1">
      <alignment horizontal="center" vertical="center"/>
      <protection/>
    </xf>
    <xf numFmtId="164" fontId="25" fillId="24" borderId="15" xfId="39" applyNumberFormat="1" applyFont="1" applyFill="1" applyBorder="1" applyAlignment="1">
      <alignment horizontal="center" vertical="center"/>
      <protection/>
    </xf>
    <xf numFmtId="0" fontId="25" fillId="0" borderId="0" xfId="37" applyFont="1" applyFill="1" applyBorder="1">
      <alignment/>
      <protection/>
    </xf>
    <xf numFmtId="49" fontId="41" fillId="24" borderId="12" xfId="33" applyNumberFormat="1" applyFont="1" applyFill="1" applyBorder="1" applyAlignment="1">
      <alignment horizontal="center" vertical="center" wrapText="1"/>
      <protection/>
    </xf>
    <xf numFmtId="0" fontId="1" fillId="0" borderId="0" xfId="40" applyFont="1" applyAlignment="1" applyProtection="1">
      <alignment vertical="center"/>
      <protection locked="0"/>
    </xf>
    <xf numFmtId="0" fontId="23" fillId="0" borderId="0" xfId="34" applyFont="1" applyFill="1" applyAlignment="1" applyProtection="1">
      <alignment vertical="center"/>
      <protection locked="0"/>
    </xf>
    <xf numFmtId="1" fontId="1" fillId="0" borderId="0" xfId="40" applyNumberFormat="1" applyFont="1" applyAlignment="1" applyProtection="1">
      <alignment vertical="center"/>
      <protection locked="0"/>
    </xf>
    <xf numFmtId="165" fontId="1" fillId="0" borderId="0" xfId="40" applyNumberFormat="1" applyFont="1" applyAlignment="1" applyProtection="1">
      <alignment vertical="center"/>
      <protection locked="0"/>
    </xf>
    <xf numFmtId="0" fontId="35" fillId="0" borderId="0" xfId="40" applyFont="1" applyAlignment="1" applyProtection="1">
      <alignment vertical="center"/>
      <protection locked="0"/>
    </xf>
    <xf numFmtId="0" fontId="5" fillId="27" borderId="0" xfId="35" applyFont="1" applyFill="1" applyBorder="1" applyAlignment="1" applyProtection="1">
      <alignment horizontal="center" vertical="top"/>
      <protection/>
    </xf>
    <xf numFmtId="0" fontId="5" fillId="27" borderId="0" xfId="35" applyFont="1" applyFill="1" applyBorder="1" applyAlignment="1" applyProtection="1">
      <alignment horizontal="center" vertical="top"/>
      <protection locked="0"/>
    </xf>
    <xf numFmtId="0" fontId="15" fillId="27" borderId="0" xfId="35" applyFont="1" applyFill="1" applyBorder="1" applyAlignment="1" applyProtection="1">
      <alignment horizontal="center" vertical="top"/>
      <protection locked="0"/>
    </xf>
    <xf numFmtId="0" fontId="5" fillId="27" borderId="0" xfId="35" applyFont="1" applyFill="1" applyBorder="1" applyAlignment="1" applyProtection="1">
      <alignment vertical="top"/>
      <protection locked="0"/>
    </xf>
    <xf numFmtId="1" fontId="15" fillId="27" borderId="0" xfId="35" applyNumberFormat="1" applyFont="1" applyFill="1" applyBorder="1" applyAlignment="1" applyProtection="1">
      <alignment horizontal="center" vertical="top"/>
      <protection/>
    </xf>
    <xf numFmtId="0" fontId="13" fillId="27" borderId="0" xfId="35" applyFont="1" applyFill="1" applyBorder="1" applyAlignment="1" applyProtection="1">
      <alignment horizontal="center" vertical="top" shrinkToFit="1"/>
      <protection locked="0"/>
    </xf>
    <xf numFmtId="165" fontId="15" fillId="27" borderId="0" xfId="35" applyNumberFormat="1" applyFont="1" applyFill="1" applyBorder="1" applyAlignment="1" applyProtection="1">
      <alignment horizontal="center" vertical="top"/>
      <protection/>
    </xf>
    <xf numFmtId="166" fontId="15" fillId="27" borderId="0" xfId="35" applyNumberFormat="1" applyFont="1" applyFill="1" applyBorder="1" applyAlignment="1" applyProtection="1">
      <alignment horizontal="center" vertical="top"/>
      <protection/>
    </xf>
    <xf numFmtId="0" fontId="5" fillId="27" borderId="0" xfId="35" applyFont="1" applyFill="1" applyProtection="1">
      <alignment/>
      <protection locked="0"/>
    </xf>
    <xf numFmtId="0" fontId="5" fillId="0" borderId="0" xfId="37" applyFont="1">
      <alignment/>
      <protection/>
    </xf>
    <xf numFmtId="0" fontId="30" fillId="0" borderId="0" xfId="20" applyFont="1" applyBorder="1" applyAlignment="1" applyProtection="1">
      <alignment vertical="center" wrapText="1"/>
      <protection locked="0"/>
    </xf>
    <xf numFmtId="0" fontId="25" fillId="0" borderId="0" xfId="20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/>
    <xf numFmtId="0" fontId="11" fillId="0" borderId="12" xfId="38" applyFont="1" applyFill="1" applyBorder="1" applyAlignment="1">
      <alignment horizontal="center" vertical="center" wrapText="1"/>
      <protection/>
    </xf>
    <xf numFmtId="0" fontId="17" fillId="0" borderId="12" xfId="21" applyFont="1" applyFill="1" applyBorder="1" applyAlignment="1">
      <alignment horizontal="center" vertical="center" wrapText="1"/>
      <protection/>
    </xf>
    <xf numFmtId="0" fontId="23" fillId="0" borderId="0" xfId="38" applyFont="1" applyFill="1">
      <alignment/>
      <protection/>
    </xf>
    <xf numFmtId="0" fontId="21" fillId="0" borderId="12" xfId="38" applyFont="1" applyFill="1" applyBorder="1" applyAlignment="1">
      <alignment horizontal="center" vertical="center"/>
      <protection/>
    </xf>
    <xf numFmtId="0" fontId="21" fillId="0" borderId="12" xfId="38" applyFont="1" applyFill="1" applyBorder="1" applyAlignment="1">
      <alignment horizontal="center" vertical="center" textRotation="90"/>
      <protection/>
    </xf>
    <xf numFmtId="0" fontId="21" fillId="0" borderId="12" xfId="38" applyFont="1" applyFill="1" applyBorder="1" applyAlignment="1">
      <alignment horizontal="center" vertical="center" textRotation="90" wrapText="1"/>
      <protection/>
    </xf>
    <xf numFmtId="0" fontId="23" fillId="0" borderId="12" xfId="38" applyFont="1" applyFill="1" applyBorder="1" applyAlignment="1">
      <alignment horizontal="center" vertical="center"/>
      <protection/>
    </xf>
    <xf numFmtId="0" fontId="43" fillId="24" borderId="12" xfId="0" applyFont="1" applyFill="1" applyBorder="1" applyAlignment="1">
      <alignment vertical="center" wrapText="1"/>
    </xf>
    <xf numFmtId="164" fontId="25" fillId="0" borderId="12" xfId="38" applyNumberFormat="1" applyFont="1" applyFill="1" applyBorder="1" applyAlignment="1">
      <alignment horizontal="center" vertical="center"/>
      <protection/>
    </xf>
    <xf numFmtId="164" fontId="25" fillId="0" borderId="12" xfId="39" applyNumberFormat="1" applyFont="1" applyFill="1" applyBorder="1" applyAlignment="1">
      <alignment horizontal="center" vertical="center"/>
      <protection/>
    </xf>
    <xf numFmtId="2" fontId="30" fillId="0" borderId="12" xfId="39" applyNumberFormat="1" applyFont="1" applyFill="1" applyBorder="1" applyAlignment="1">
      <alignment horizontal="center" vertical="center"/>
      <protection/>
    </xf>
    <xf numFmtId="0" fontId="25" fillId="0" borderId="0" xfId="37" applyFont="1">
      <alignment/>
      <protection/>
    </xf>
    <xf numFmtId="0" fontId="25" fillId="0" borderId="0" xfId="34" applyFont="1" applyAlignment="1" applyProtection="1">
      <alignment vertical="center"/>
      <protection locked="0"/>
    </xf>
    <xf numFmtId="0" fontId="23" fillId="0" borderId="0" xfId="34" applyFont="1" applyAlignment="1" applyProtection="1">
      <alignment vertical="center"/>
      <protection locked="0"/>
    </xf>
    <xf numFmtId="0" fontId="25" fillId="24" borderId="0" xfId="0" applyFont="1" applyFill="1" applyAlignment="1">
      <alignment horizontal="left" vertical="center"/>
    </xf>
    <xf numFmtId="0" fontId="25" fillId="0" borderId="0" xfId="37" applyFont="1" applyBorder="1" applyAlignment="1">
      <alignment horizontal="left"/>
      <protection/>
    </xf>
    <xf numFmtId="0" fontId="25" fillId="0" borderId="0" xfId="34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9" fillId="24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3" fillId="0" borderId="0" xfId="38" applyFont="1" applyFill="1" applyBorder="1">
      <alignment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 textRotation="90" wrapText="1"/>
    </xf>
    <xf numFmtId="0" fontId="17" fillId="26" borderId="1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4" fillId="0" borderId="14" xfId="21" applyFont="1" applyFill="1" applyBorder="1" applyAlignment="1">
      <alignment horizontal="center" vertical="center" wrapText="1"/>
      <protection/>
    </xf>
    <xf numFmtId="0" fontId="14" fillId="0" borderId="10" xfId="2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4" borderId="0" xfId="2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4" xfId="21" applyFont="1" applyFill="1" applyBorder="1" applyAlignment="1">
      <alignment horizontal="center" vertical="center" textRotation="90" wrapText="1"/>
      <protection/>
    </xf>
    <xf numFmtId="0" fontId="11" fillId="0" borderId="10" xfId="21" applyFont="1" applyFill="1" applyBorder="1" applyAlignment="1">
      <alignment horizontal="center" vertical="center" textRotation="90" wrapText="1"/>
      <protection/>
    </xf>
    <xf numFmtId="0" fontId="30" fillId="0" borderId="12" xfId="20" applyFont="1" applyFill="1" applyBorder="1" applyAlignment="1" applyProtection="1">
      <alignment horizontal="center" vertical="center" wrapText="1"/>
      <protection locked="0"/>
    </xf>
    <xf numFmtId="0" fontId="21" fillId="0" borderId="12" xfId="2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36" applyFont="1" applyFill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24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right" wrapText="1"/>
    </xf>
    <xf numFmtId="0" fontId="32" fillId="0" borderId="12" xfId="0" applyFont="1" applyFill="1" applyBorder="1" applyAlignment="1">
      <alignment horizontal="center" vertical="center" textRotation="90"/>
    </xf>
    <xf numFmtId="0" fontId="31" fillId="0" borderId="12" xfId="36" applyFont="1" applyFill="1" applyBorder="1" applyAlignment="1">
      <alignment horizontal="center" vertical="center" textRotation="90" wrapText="1"/>
      <protection/>
    </xf>
    <xf numFmtId="0" fontId="30" fillId="0" borderId="0" xfId="20" applyFont="1" applyFill="1" applyBorder="1" applyAlignment="1" applyProtection="1">
      <alignment horizontal="center" vertical="center" wrapText="1"/>
      <protection locked="0"/>
    </xf>
    <xf numFmtId="0" fontId="30" fillId="24" borderId="0" xfId="20" applyFont="1" applyFill="1" applyBorder="1" applyAlignment="1" applyProtection="1">
      <alignment horizontal="center" vertical="center" wrapText="1"/>
      <protection locked="0"/>
    </xf>
    <xf numFmtId="0" fontId="10" fillId="24" borderId="17" xfId="20" applyFont="1" applyFill="1" applyBorder="1" applyAlignment="1" applyProtection="1">
      <alignment horizontal="center" vertical="center" wrapText="1"/>
      <protection locked="0"/>
    </xf>
    <xf numFmtId="0" fontId="17" fillId="25" borderId="12" xfId="0" applyFont="1" applyFill="1" applyBorder="1" applyAlignment="1">
      <alignment horizontal="center" vertical="center" textRotation="90" wrapText="1"/>
    </xf>
    <xf numFmtId="0" fontId="17" fillId="24" borderId="12" xfId="0" applyFont="1" applyFill="1" applyBorder="1" applyAlignment="1">
      <alignment horizontal="center" vertical="center" textRotation="90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2" xfId="21" applyFont="1" applyFill="1" applyBorder="1" applyAlignment="1">
      <alignment horizontal="center" vertical="center" wrapText="1"/>
      <protection/>
    </xf>
    <xf numFmtId="0" fontId="11" fillId="24" borderId="12" xfId="21" applyFont="1" applyFill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0" fillId="25" borderId="0" xfId="2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>
      <alignment horizontal="center" vertical="center" wrapText="1"/>
    </xf>
    <xf numFmtId="0" fontId="23" fillId="24" borderId="0" xfId="20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Border="1" applyAlignment="1">
      <alignment horizontal="left" wrapText="1"/>
    </xf>
    <xf numFmtId="0" fontId="17" fillId="24" borderId="12" xfId="0" applyFont="1" applyFill="1" applyBorder="1" applyAlignment="1">
      <alignment horizontal="center" vertical="center" textRotation="90"/>
    </xf>
    <xf numFmtId="0" fontId="14" fillId="24" borderId="12" xfId="21" applyFont="1" applyFill="1" applyBorder="1" applyAlignment="1">
      <alignment horizontal="center" vertical="center" wrapText="1"/>
      <protection/>
    </xf>
    <xf numFmtId="0" fontId="17" fillId="24" borderId="12" xfId="21" applyFont="1" applyFill="1" applyBorder="1" applyAlignment="1">
      <alignment horizontal="center" vertical="center" textRotation="90" wrapText="1"/>
      <protection/>
    </xf>
    <xf numFmtId="0" fontId="14" fillId="0" borderId="14" xfId="38" applyFont="1" applyFill="1" applyBorder="1" applyAlignment="1">
      <alignment horizontal="center" vertical="center"/>
      <protection/>
    </xf>
    <xf numFmtId="165" fontId="14" fillId="0" borderId="10" xfId="38" applyNumberFormat="1" applyFont="1" applyFill="1" applyBorder="1" applyAlignment="1">
      <alignment horizontal="center" vertical="center" wrapText="1"/>
      <protection/>
    </xf>
    <xf numFmtId="0" fontId="10" fillId="0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wrapText="1"/>
    </xf>
    <xf numFmtId="0" fontId="14" fillId="0" borderId="10" xfId="38" applyFont="1" applyFill="1" applyBorder="1" applyAlignment="1">
      <alignment horizontal="center" vertical="center" textRotation="90"/>
      <protection/>
    </xf>
    <xf numFmtId="0" fontId="11" fillId="0" borderId="10" xfId="38" applyFont="1" applyFill="1" applyBorder="1" applyAlignment="1">
      <alignment horizontal="center" vertical="center" wrapText="1"/>
      <protection/>
    </xf>
    <xf numFmtId="0" fontId="14" fillId="0" borderId="10" xfId="36" applyFont="1" applyFill="1" applyBorder="1" applyAlignment="1">
      <alignment horizontal="center" vertical="center" textRotation="90" wrapText="1"/>
      <protection/>
    </xf>
    <xf numFmtId="0" fontId="17" fillId="0" borderId="10" xfId="36" applyFont="1" applyFill="1" applyBorder="1" applyAlignment="1">
      <alignment horizontal="center" vertical="center" wrapText="1"/>
      <protection/>
    </xf>
    <xf numFmtId="0" fontId="14" fillId="0" borderId="10" xfId="36" applyFont="1" applyFill="1" applyBorder="1" applyAlignment="1">
      <alignment horizontal="center" vertical="center" wrapText="1"/>
      <protection/>
    </xf>
    <xf numFmtId="0" fontId="14" fillId="0" borderId="12" xfId="38" applyFont="1" applyFill="1" applyBorder="1" applyAlignment="1">
      <alignment horizontal="center" vertical="center"/>
      <protection/>
    </xf>
    <xf numFmtId="165" fontId="14" fillId="0" borderId="12" xfId="38" applyNumberFormat="1" applyFont="1" applyFill="1" applyBorder="1" applyAlignment="1">
      <alignment horizontal="center" vertical="center" wrapText="1"/>
      <protection/>
    </xf>
    <xf numFmtId="0" fontId="14" fillId="0" borderId="12" xfId="36" applyFont="1" applyFill="1" applyBorder="1" applyAlignment="1">
      <alignment horizontal="center" vertical="center" textRotation="90" wrapText="1"/>
      <protection/>
    </xf>
    <xf numFmtId="165" fontId="11" fillId="0" borderId="12" xfId="38" applyNumberFormat="1" applyFont="1" applyFill="1" applyBorder="1" applyAlignment="1">
      <alignment horizontal="center" vertical="center" wrapText="1"/>
      <protection/>
    </xf>
    <xf numFmtId="0" fontId="42" fillId="0" borderId="0" xfId="37" applyFont="1" applyFill="1" applyBorder="1" applyAlignment="1">
      <alignment horizontal="center" vertical="center"/>
      <protection/>
    </xf>
    <xf numFmtId="0" fontId="19" fillId="24" borderId="0" xfId="0" applyFont="1" applyFill="1" applyBorder="1" applyAlignment="1">
      <alignment horizontal="center" vertical="center" wrapText="1"/>
    </xf>
    <xf numFmtId="0" fontId="25" fillId="0" borderId="0" xfId="2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wrapText="1"/>
    </xf>
    <xf numFmtId="0" fontId="14" fillId="0" borderId="12" xfId="38" applyFont="1" applyFill="1" applyBorder="1" applyAlignment="1">
      <alignment horizontal="center" vertical="center" textRotation="90"/>
      <protection/>
    </xf>
    <xf numFmtId="0" fontId="11" fillId="0" borderId="12" xfId="38" applyFont="1" applyFill="1" applyBorder="1" applyAlignment="1">
      <alignment horizontal="center" vertical="center" wrapText="1"/>
      <protection/>
    </xf>
    <xf numFmtId="0" fontId="17" fillId="0" borderId="12" xfId="21" applyFont="1" applyFill="1" applyBorder="1" applyAlignment="1">
      <alignment horizontal="center" vertical="center" wrapText="1"/>
      <protection/>
    </xf>
    <xf numFmtId="0" fontId="14" fillId="0" borderId="12" xfId="36" applyFont="1" applyFill="1" applyBorder="1" applyAlignment="1">
      <alignment horizontal="center" vertical="center" wrapText="1"/>
      <protection/>
    </xf>
  </cellXfs>
  <cellStyles count="1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ыездка образец техно" xfId="20"/>
    <cellStyle name="Обычный_Лист1 2" xfId="21"/>
    <cellStyle name="Процентный 2" xfId="22"/>
    <cellStyle name="Обычный_Детские выездка.xls5" xfId="23"/>
    <cellStyle name="Обычный_Выездка ноябрь 2010 г. 2" xfId="24"/>
    <cellStyle name="Обычный_ЧМ выездка" xfId="25"/>
    <cellStyle name="Обычный 2" xfId="26"/>
    <cellStyle name="Обычный 2_Выездка ноябрь 2010 г." xfId="27"/>
    <cellStyle name="Обычный_Нижний-10" xfId="28"/>
    <cellStyle name="Обычный_Тех.рез.езда молод.лош." xfId="29"/>
    <cellStyle name="Обычный 2 3 2" xfId="30"/>
    <cellStyle name="Обычный_Россия (В) юниоры" xfId="31"/>
    <cellStyle name="Обычный_Детские выездка.xls5_старт фаворит" xfId="32"/>
    <cellStyle name="Обычный_Выездка ноябрь 2010 г. 2 2" xfId="33"/>
    <cellStyle name="Обычный_Выездка технические1" xfId="34"/>
    <cellStyle name="Обычный_210(1)" xfId="35"/>
    <cellStyle name="Обычный_Лист1 2 2" xfId="36"/>
    <cellStyle name="Обычный 2 4" xfId="37"/>
    <cellStyle name="Обычный_Липецк 2009" xfId="38"/>
    <cellStyle name="Обычный_выездка протоколы" xfId="39"/>
    <cellStyle name="Обычный_Выездка технические1_Подушкинр выездка.июль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 2" xfId="59"/>
    <cellStyle name="40% - Акцент2 2" xfId="60"/>
    <cellStyle name="40% - Акцент3 2" xfId="61"/>
    <cellStyle name="40% - Акцент4 2" xfId="62"/>
    <cellStyle name="40% - Акцент5 2" xfId="63"/>
    <cellStyle name="40% - Акцент6 2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 2" xfId="71"/>
    <cellStyle name="60% - Акцент2 2" xfId="72"/>
    <cellStyle name="60% - Акцент3 2" xfId="73"/>
    <cellStyle name="60% - Акцент4 2" xfId="74"/>
    <cellStyle name="60% - Акцент5 2" xfId="75"/>
    <cellStyle name="60% - Акцент6 2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Calculation" xfId="84"/>
    <cellStyle name="Check Cell" xfId="85"/>
    <cellStyle name="Excel_BuiltIn_Пояснение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te" xfId="96"/>
    <cellStyle name="Output" xfId="97"/>
    <cellStyle name="TableStyleLight1" xfId="98"/>
    <cellStyle name="Title" xfId="99"/>
    <cellStyle name="Total" xfId="100"/>
    <cellStyle name="Warning Text" xfId="101"/>
    <cellStyle name="Акцент1 2" xfId="102"/>
    <cellStyle name="Акцент2 2" xfId="103"/>
    <cellStyle name="Акцент3 2" xfId="104"/>
    <cellStyle name="Акцент4 2" xfId="105"/>
    <cellStyle name="Акцент5 2" xfId="106"/>
    <cellStyle name="Акцент6 2" xfId="107"/>
    <cellStyle name="Ввод  2" xfId="108"/>
    <cellStyle name="Вывод 2" xfId="109"/>
    <cellStyle name="Вычисление 2" xfId="110"/>
    <cellStyle name="Денежный 2" xfId="111"/>
    <cellStyle name="Заголовок 1 2" xfId="112"/>
    <cellStyle name="Заголовок 2 2" xfId="113"/>
    <cellStyle name="Заголовок 3 2" xfId="114"/>
    <cellStyle name="Заголовок 4 2" xfId="115"/>
    <cellStyle name="Итог 2" xfId="116"/>
    <cellStyle name="Контрольная ячейка 2" xfId="117"/>
    <cellStyle name="Название 2" xfId="118"/>
    <cellStyle name="Нейтральный 2" xfId="119"/>
    <cellStyle name="Обычный 10" xfId="120"/>
    <cellStyle name="Обычный 10 2" xfId="121"/>
    <cellStyle name="Обычный 2 2" xfId="122"/>
    <cellStyle name="Обычный 2 2 2" xfId="123"/>
    <cellStyle name="Обычный 2 2 3" xfId="124"/>
    <cellStyle name="Обычный 2 2 4" xfId="125"/>
    <cellStyle name="Обычный 2 2 5" xfId="126"/>
    <cellStyle name="Обычный 2 3" xfId="127"/>
    <cellStyle name="Обычный 2 3 3" xfId="128"/>
    <cellStyle name="Обычный 3" xfId="129"/>
    <cellStyle name="Обычный 3 2" xfId="130"/>
    <cellStyle name="Обычный 3 3" xfId="131"/>
    <cellStyle name="Обычный 3 3 2" xfId="132"/>
    <cellStyle name="Обычный 3 4" xfId="133"/>
    <cellStyle name="Обычный 3_Троеборье спартакиада 2014" xfId="134"/>
    <cellStyle name="Обычный 4" xfId="135"/>
    <cellStyle name="Обычный 4 2" xfId="136"/>
    <cellStyle name="Обычный 4 2 2" xfId="137"/>
    <cellStyle name="Обычный 5" xfId="138"/>
    <cellStyle name="Обычный 5 2" xfId="139"/>
    <cellStyle name="Обычный 6" xfId="140"/>
    <cellStyle name="Обычный 6 2" xfId="141"/>
    <cellStyle name="Обычный 6 3" xfId="142"/>
    <cellStyle name="Обычный 6 4" xfId="143"/>
    <cellStyle name="Обычный 7" xfId="144"/>
    <cellStyle name="Обычный 8" xfId="145"/>
    <cellStyle name="Обычный 8 2" xfId="146"/>
    <cellStyle name="Обычный 9" xfId="147"/>
    <cellStyle name="Плохой 2" xfId="148"/>
    <cellStyle name="Пояснение 2" xfId="149"/>
    <cellStyle name="Примечание 2" xfId="150"/>
    <cellStyle name="Связанная ячейка 2" xfId="151"/>
    <cellStyle name="Текст предупреждения 2" xfId="152"/>
    <cellStyle name="Хороший 2" xfId="153"/>
  </cellStyles>
  <dxfs count="3"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219075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9525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428625</xdr:colOff>
      <xdr:row>2</xdr:row>
      <xdr:rowOff>228600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752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428625</xdr:colOff>
      <xdr:row>3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752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466725</xdr:colOff>
      <xdr:row>1</xdr:row>
      <xdr:rowOff>57150</xdr:rowOff>
    </xdr:from>
    <xdr:to>
      <xdr:col>22</xdr:col>
      <xdr:colOff>647700</xdr:colOff>
      <xdr:row>3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68225" y="57150"/>
          <a:ext cx="685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4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85725"/>
          <a:ext cx="952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66675</xdr:rowOff>
    </xdr:from>
    <xdr:to>
      <xdr:col>1</xdr:col>
      <xdr:colOff>619125</xdr:colOff>
      <xdr:row>2</xdr:row>
      <xdr:rowOff>333375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666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V14"/>
  <sheetViews>
    <sheetView tabSelected="1" view="pageBreakPreview" zoomScale="70" zoomScaleSheetLayoutView="70" workbookViewId="0" topLeftCell="A1">
      <selection activeCell="E12" sqref="E12"/>
    </sheetView>
  </sheetViews>
  <sheetFormatPr defaultColWidth="10.66015625" defaultRowHeight="57" customHeight="1"/>
  <cols>
    <col min="1" max="1" width="6.16015625" style="55" customWidth="1"/>
    <col min="2" max="2" width="24.83203125" style="55" customWidth="1"/>
    <col min="3" max="3" width="10.66015625" style="55" hidden="1" customWidth="1"/>
    <col min="4" max="4" width="7.66015625" style="55" customWidth="1"/>
    <col min="5" max="5" width="57.33203125" style="55" customWidth="1"/>
    <col min="6" max="6" width="10.66015625" style="55" hidden="1" customWidth="1"/>
    <col min="7" max="7" width="10.66015625" style="56" hidden="1" customWidth="1"/>
    <col min="8" max="8" width="40.16015625" style="55" customWidth="1"/>
    <col min="9" max="9" width="10.16015625" style="57" customWidth="1"/>
    <col min="10" max="10" width="13.83203125" style="58" customWidth="1"/>
    <col min="11" max="11" width="5.66015625" style="55" customWidth="1"/>
    <col min="12" max="12" width="9.66015625" style="57" customWidth="1"/>
    <col min="13" max="13" width="12.5" style="58" customWidth="1"/>
    <col min="14" max="14" width="5.83203125" style="55" customWidth="1"/>
    <col min="15" max="15" width="9.5" style="57" customWidth="1"/>
    <col min="16" max="16" width="12.5" style="58" customWidth="1"/>
    <col min="17" max="17" width="6" style="55" customWidth="1"/>
    <col min="18" max="19" width="6.5" style="55" customWidth="1"/>
    <col min="20" max="20" width="10.16015625" style="55" customWidth="1"/>
    <col min="21" max="21" width="5.83203125" style="55" customWidth="1"/>
    <col min="22" max="22" width="15.33203125" style="58" customWidth="1"/>
    <col min="23" max="16384" width="10.66015625" style="55" customWidth="1"/>
  </cols>
  <sheetData>
    <row r="1" spans="1:22" s="1" customFormat="1" ht="63.7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s="2" customFormat="1" ht="33" customHeight="1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s="3" customFormat="1" ht="32.25" customHeight="1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1:22" s="6" customFormat="1" ht="21.75" customHeight="1">
      <c r="A4" s="301" t="s">
        <v>3</v>
      </c>
      <c r="B4" s="301"/>
      <c r="C4" s="301"/>
      <c r="D4" s="301"/>
      <c r="E4" s="301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302" t="s">
        <v>4</v>
      </c>
      <c r="S4" s="302"/>
      <c r="T4" s="302"/>
      <c r="U4" s="302"/>
      <c r="V4" s="302"/>
    </row>
    <row r="5" spans="1:22" s="7" customFormat="1" ht="15" customHeight="1">
      <c r="A5" s="303" t="s">
        <v>5</v>
      </c>
      <c r="B5" s="292" t="s">
        <v>6</v>
      </c>
      <c r="C5" s="305" t="s">
        <v>7</v>
      </c>
      <c r="D5" s="305" t="s">
        <v>8</v>
      </c>
      <c r="E5" s="292" t="s">
        <v>9</v>
      </c>
      <c r="F5" s="292" t="s">
        <v>10</v>
      </c>
      <c r="G5" s="292" t="s">
        <v>11</v>
      </c>
      <c r="H5" s="294" t="s">
        <v>12</v>
      </c>
      <c r="I5" s="296" t="s">
        <v>13</v>
      </c>
      <c r="J5" s="296"/>
      <c r="K5" s="296"/>
      <c r="L5" s="297" t="s">
        <v>14</v>
      </c>
      <c r="M5" s="297"/>
      <c r="N5" s="297"/>
      <c r="O5" s="296" t="s">
        <v>15</v>
      </c>
      <c r="P5" s="296"/>
      <c r="Q5" s="296"/>
      <c r="R5" s="286" t="s">
        <v>16</v>
      </c>
      <c r="S5" s="286" t="s">
        <v>17</v>
      </c>
      <c r="T5" s="288" t="s">
        <v>18</v>
      </c>
      <c r="U5" s="288" t="s">
        <v>19</v>
      </c>
      <c r="V5" s="290" t="s">
        <v>20</v>
      </c>
    </row>
    <row r="6" spans="1:22" s="7" customFormat="1" ht="51" customHeight="1">
      <c r="A6" s="304"/>
      <c r="B6" s="293"/>
      <c r="C6" s="306"/>
      <c r="D6" s="306"/>
      <c r="E6" s="293"/>
      <c r="F6" s="293"/>
      <c r="G6" s="293"/>
      <c r="H6" s="295"/>
      <c r="I6" s="8" t="s">
        <v>21</v>
      </c>
      <c r="J6" s="9" t="s">
        <v>22</v>
      </c>
      <c r="K6" s="10" t="s">
        <v>23</v>
      </c>
      <c r="L6" s="8" t="s">
        <v>21</v>
      </c>
      <c r="M6" s="9" t="s">
        <v>22</v>
      </c>
      <c r="N6" s="10" t="s">
        <v>23</v>
      </c>
      <c r="O6" s="8" t="s">
        <v>21</v>
      </c>
      <c r="P6" s="9" t="s">
        <v>22</v>
      </c>
      <c r="Q6" s="10" t="s">
        <v>23</v>
      </c>
      <c r="R6" s="287"/>
      <c r="S6" s="287"/>
      <c r="T6" s="289"/>
      <c r="U6" s="289"/>
      <c r="V6" s="291"/>
    </row>
    <row r="7" spans="1:22" s="11" customFormat="1" ht="63" customHeight="1">
      <c r="A7" s="283" t="s">
        <v>25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5"/>
    </row>
    <row r="8" spans="1:22" s="11" customFormat="1" ht="63" customHeight="1">
      <c r="A8" s="12">
        <f>RANK(V8,$V$8:$V$8)</f>
        <v>1</v>
      </c>
      <c r="B8" s="13" t="s">
        <v>26</v>
      </c>
      <c r="C8" s="14" t="s">
        <v>27</v>
      </c>
      <c r="D8" s="15"/>
      <c r="E8" s="16" t="s">
        <v>28</v>
      </c>
      <c r="F8" s="17" t="s">
        <v>29</v>
      </c>
      <c r="G8" s="18" t="s">
        <v>30</v>
      </c>
      <c r="H8" s="15" t="s">
        <v>3</v>
      </c>
      <c r="I8" s="19">
        <v>212.5</v>
      </c>
      <c r="J8" s="20">
        <f>I8/3.4-$R8*2</f>
        <v>62.5</v>
      </c>
      <c r="K8" s="21">
        <f>RANK(J8,J$8:J$8)</f>
        <v>1</v>
      </c>
      <c r="L8" s="19">
        <v>200.5</v>
      </c>
      <c r="M8" s="20">
        <f>L8/3.4-$R8*2</f>
        <v>58.970588235294116</v>
      </c>
      <c r="N8" s="21">
        <f>RANK(M8,M$8:M$8)</f>
        <v>1</v>
      </c>
      <c r="O8" s="19">
        <v>204.5</v>
      </c>
      <c r="P8" s="20">
        <f>O8/3.4-$R8*2</f>
        <v>60.14705882352941</v>
      </c>
      <c r="Q8" s="21">
        <f>RANK(P8,P$8:P$8)</f>
        <v>1</v>
      </c>
      <c r="R8" s="21"/>
      <c r="S8" s="21"/>
      <c r="T8" s="22">
        <f>O8+L8+I8</f>
        <v>617.5</v>
      </c>
      <c r="U8" s="23"/>
      <c r="V8" s="20">
        <f>(J8+M8+P8)/3</f>
        <v>60.53921568627451</v>
      </c>
    </row>
    <row r="9" spans="1:22" s="11" customFormat="1" ht="63" customHeight="1">
      <c r="A9" s="283" t="s">
        <v>31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5"/>
    </row>
    <row r="10" spans="1:22" s="11" customFormat="1" ht="63" customHeight="1">
      <c r="A10" s="12">
        <f>RANK(V10,$V$10:$V$11)</f>
        <v>1</v>
      </c>
      <c r="B10" s="29" t="s">
        <v>32</v>
      </c>
      <c r="C10" s="30" t="s">
        <v>33</v>
      </c>
      <c r="D10" s="31" t="s">
        <v>34</v>
      </c>
      <c r="E10" s="32" t="s">
        <v>35</v>
      </c>
      <c r="F10" s="33" t="s">
        <v>36</v>
      </c>
      <c r="G10" s="34" t="s">
        <v>37</v>
      </c>
      <c r="H10" s="15" t="s">
        <v>3</v>
      </c>
      <c r="I10" s="19">
        <v>307.5</v>
      </c>
      <c r="J10" s="20">
        <f>I10/4.6-$R10*2</f>
        <v>66.84782608695653</v>
      </c>
      <c r="K10" s="21">
        <f>RANK(J10,J$10:J$11)</f>
        <v>1</v>
      </c>
      <c r="L10" s="19">
        <v>299.5</v>
      </c>
      <c r="M10" s="20">
        <f>L10/4.6-$R10*2</f>
        <v>65.10869565217392</v>
      </c>
      <c r="N10" s="21">
        <f>RANK(M10,M$10:M$11)</f>
        <v>1</v>
      </c>
      <c r="O10" s="19">
        <v>301.5</v>
      </c>
      <c r="P10" s="20">
        <f>O10/4.6-$R10*2</f>
        <v>65.54347826086958</v>
      </c>
      <c r="Q10" s="21">
        <f>RANK(P10,P$10:P$11)</f>
        <v>1</v>
      </c>
      <c r="R10" s="21"/>
      <c r="S10" s="21"/>
      <c r="T10" s="22">
        <f>O10+L10+I10</f>
        <v>908.5</v>
      </c>
      <c r="U10" s="23"/>
      <c r="V10" s="20">
        <f>(J10+M10+P10)/3</f>
        <v>65.83333333333333</v>
      </c>
    </row>
    <row r="11" spans="1:22" s="11" customFormat="1" ht="63" customHeight="1">
      <c r="A11" s="12">
        <f>RANK(V11,$V$10:$V$11)</f>
        <v>2</v>
      </c>
      <c r="B11" s="13" t="s">
        <v>38</v>
      </c>
      <c r="C11" s="14" t="s">
        <v>39</v>
      </c>
      <c r="D11" s="15" t="s">
        <v>34</v>
      </c>
      <c r="E11" s="16" t="s">
        <v>40</v>
      </c>
      <c r="F11" s="17" t="s">
        <v>41</v>
      </c>
      <c r="G11" s="18" t="s">
        <v>42</v>
      </c>
      <c r="H11" s="15" t="s">
        <v>3</v>
      </c>
      <c r="I11" s="19">
        <v>303</v>
      </c>
      <c r="J11" s="20">
        <f>I11/4.6-$R11*2</f>
        <v>65.86956521739131</v>
      </c>
      <c r="K11" s="21">
        <f>RANK(J11,J$10:J$11)</f>
        <v>2</v>
      </c>
      <c r="L11" s="19">
        <v>299.5</v>
      </c>
      <c r="M11" s="20">
        <f>L11/4.6-$R11*2</f>
        <v>65.10869565217392</v>
      </c>
      <c r="N11" s="21">
        <f>RANK(M11,M$10:M$11)</f>
        <v>1</v>
      </c>
      <c r="O11" s="19">
        <v>291.5</v>
      </c>
      <c r="P11" s="20">
        <f>O11/4.6-$R11*2</f>
        <v>63.36956521739131</v>
      </c>
      <c r="Q11" s="21">
        <f>RANK(P11,P$10:P$11)</f>
        <v>2</v>
      </c>
      <c r="R11" s="21"/>
      <c r="S11" s="21"/>
      <c r="T11" s="22">
        <f>O11+L11+I11</f>
        <v>894</v>
      </c>
      <c r="U11" s="23"/>
      <c r="V11" s="20">
        <f>(J11+M11+P11)/3</f>
        <v>64.78260869565219</v>
      </c>
    </row>
    <row r="12" spans="1:19" s="41" customFormat="1" ht="61.5" customHeight="1">
      <c r="A12" s="40" t="s">
        <v>43</v>
      </c>
      <c r="E12" s="42"/>
      <c r="H12" s="43"/>
      <c r="I12" s="44" t="s">
        <v>44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8" s="41" customFormat="1" ht="61.5" customHeight="1">
      <c r="A13" s="40" t="s">
        <v>45</v>
      </c>
      <c r="E13" s="42"/>
      <c r="H13" s="46"/>
      <c r="I13" s="47" t="s">
        <v>46</v>
      </c>
      <c r="R13" s="40"/>
    </row>
    <row r="14" spans="2:22" s="48" customFormat="1" ht="60.75" customHeight="1">
      <c r="B14" s="49"/>
      <c r="C14" s="50"/>
      <c r="D14" s="51"/>
      <c r="E14" s="51"/>
      <c r="F14" s="51"/>
      <c r="H14" s="52"/>
      <c r="I14" s="53"/>
      <c r="J14" s="54"/>
      <c r="L14" s="53"/>
      <c r="M14" s="54"/>
      <c r="O14" s="53"/>
      <c r="P14" s="54"/>
      <c r="V14" s="54"/>
    </row>
  </sheetData>
  <sheetProtection selectLockedCells="1" selectUnlockedCells="1"/>
  <mergeCells count="23">
    <mergeCell ref="D5:D6"/>
    <mergeCell ref="E5:E6"/>
    <mergeCell ref="A1:V1"/>
    <mergeCell ref="A2:V2"/>
    <mergeCell ref="A3:V3"/>
    <mergeCell ref="A4:E4"/>
    <mergeCell ref="R4:V4"/>
    <mergeCell ref="A7:V7"/>
    <mergeCell ref="A9:V9"/>
    <mergeCell ref="R5:R6"/>
    <mergeCell ref="S5:S6"/>
    <mergeCell ref="T5:T6"/>
    <mergeCell ref="U5:U6"/>
    <mergeCell ref="V5:V6"/>
    <mergeCell ref="F5:F6"/>
    <mergeCell ref="G5:G6"/>
    <mergeCell ref="H5:H6"/>
    <mergeCell ref="I5:K5"/>
    <mergeCell ref="L5:N5"/>
    <mergeCell ref="O5:Q5"/>
    <mergeCell ref="A5:A6"/>
    <mergeCell ref="B5:B6"/>
    <mergeCell ref="C5:C6"/>
  </mergeCells>
  <conditionalFormatting sqref="B8 E8">
    <cfRule type="duplicateValues" priority="1" dxfId="1" stopIfTrue="1">
      <formula>AND(COUNTIF($B$8:$B$8,B8)+COUNTIF($E$8:$E$8,B8)&gt;1,NOT(ISBLANK(B8)))</formula>
    </cfRule>
  </conditionalFormatting>
  <conditionalFormatting sqref="B10:B11 E10:E11">
    <cfRule type="duplicateValues" priority="3" dxfId="1" stopIfTrue="1">
      <formula>AND(COUNTIF($B$10:$B$11,B10)+COUNTIF($E$10:$E$11,B10)&gt;1,NOT(ISBLANK(B10)))</formula>
    </cfRule>
  </conditionalFormatting>
  <printOptions horizontalCentered="1"/>
  <pageMargins left="0.196527777777778" right="0" top="0.696527778" bottom="0.196527777777778" header="0.71" footer="0.511805555555556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G26"/>
  <sheetViews>
    <sheetView tabSelected="1" view="pageBreakPreview" zoomScale="85" zoomScaleSheetLayoutView="85" workbookViewId="0" topLeftCell="A5">
      <selection activeCell="E12" sqref="E12"/>
    </sheetView>
  </sheetViews>
  <sheetFormatPr defaultColWidth="10.66015625" defaultRowHeight="12.75"/>
  <cols>
    <col min="1" max="1" width="6.83203125" style="134" customWidth="1"/>
    <col min="2" max="2" width="29.66015625" style="134" customWidth="1"/>
    <col min="3" max="3" width="13.5" style="134" hidden="1" customWidth="1"/>
    <col min="4" max="4" width="6.33203125" style="135" customWidth="1"/>
    <col min="5" max="5" width="49.33203125" style="136" customWidth="1"/>
    <col min="6" max="6" width="10.66015625" style="134" hidden="1" customWidth="1"/>
    <col min="7" max="7" width="10.66015625" style="135" hidden="1" customWidth="1"/>
    <col min="8" max="8" width="25" style="134" customWidth="1"/>
    <col min="9" max="9" width="10.66015625" style="134" hidden="1" customWidth="1"/>
    <col min="10" max="10" width="9.33203125" style="137" customWidth="1"/>
    <col min="11" max="11" width="11.83203125" style="138" customWidth="1"/>
    <col min="12" max="12" width="5.83203125" style="134" customWidth="1"/>
    <col min="13" max="13" width="9.16015625" style="137" customWidth="1"/>
    <col min="14" max="14" width="11.83203125" style="138" customWidth="1"/>
    <col min="15" max="15" width="5.83203125" style="134" customWidth="1"/>
    <col min="16" max="16" width="8.66015625" style="137" customWidth="1"/>
    <col min="17" max="17" width="11.83203125" style="138" customWidth="1"/>
    <col min="18" max="18" width="6" style="134" customWidth="1"/>
    <col min="19" max="19" width="6.5" style="134" customWidth="1"/>
    <col min="20" max="20" width="6" style="134" customWidth="1"/>
    <col min="21" max="21" width="8.83203125" style="134" customWidth="1"/>
    <col min="22" max="22" width="10.66015625" style="134" hidden="1" customWidth="1"/>
    <col min="23" max="23" width="11.66015625" style="138" customWidth="1"/>
    <col min="24" max="24" width="10.66015625" style="134" customWidth="1"/>
    <col min="25" max="16384" width="10.66015625" style="134" customWidth="1"/>
  </cols>
  <sheetData>
    <row r="1" spans="1:33" s="68" customFormat="1" ht="14.25" hidden="1">
      <c r="A1" s="59" t="s">
        <v>47</v>
      </c>
      <c r="B1" s="60"/>
      <c r="C1" s="59" t="s">
        <v>48</v>
      </c>
      <c r="D1" s="61"/>
      <c r="E1" s="62"/>
      <c r="F1" s="59" t="s">
        <v>49</v>
      </c>
      <c r="G1" s="63"/>
      <c r="H1" s="60"/>
      <c r="I1" s="60"/>
      <c r="J1" s="64"/>
      <c r="K1" s="65" t="s">
        <v>50</v>
      </c>
      <c r="L1" s="66"/>
      <c r="M1" s="64"/>
      <c r="N1" s="65" t="s">
        <v>51</v>
      </c>
      <c r="O1" s="66"/>
      <c r="P1" s="64"/>
      <c r="Q1" s="65" t="s">
        <v>52</v>
      </c>
      <c r="R1" s="66"/>
      <c r="S1" s="66"/>
      <c r="T1" s="66"/>
      <c r="U1" s="66"/>
      <c r="V1" s="66"/>
      <c r="W1" s="67" t="s">
        <v>53</v>
      </c>
      <c r="X1" s="69"/>
      <c r="Y1" s="69"/>
      <c r="Z1" s="69"/>
      <c r="AA1" s="69"/>
      <c r="AB1" s="69"/>
      <c r="AC1" s="69"/>
      <c r="AD1" s="69"/>
      <c r="AE1" s="69"/>
      <c r="AG1" s="69"/>
    </row>
    <row r="2" spans="1:23" s="1" customFormat="1" ht="42.75" customHeight="1">
      <c r="A2" s="314" t="str">
        <f>'МП БП'!A1:V1</f>
        <v xml:space="preserve">КУБОК КСК "РУССКИЙ АЛМАЗ" ПО ВЫЕЗДКЕ,  11  ЭТАП 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3" s="70" customFormat="1" ht="21" customHeight="1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</row>
    <row r="4" spans="1:24" s="3" customFormat="1" ht="18.75" customHeight="1">
      <c r="A4" s="316" t="s">
        <v>54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71"/>
    </row>
    <row r="5" spans="1:23" s="74" customFormat="1" ht="25.5" customHeight="1">
      <c r="A5" s="317" t="s">
        <v>3</v>
      </c>
      <c r="B5" s="317"/>
      <c r="C5" s="317"/>
      <c r="D5" s="317"/>
      <c r="E5" s="317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  <c r="R5" s="318" t="s">
        <v>4</v>
      </c>
      <c r="S5" s="318"/>
      <c r="T5" s="318"/>
      <c r="U5" s="318"/>
      <c r="V5" s="318"/>
      <c r="W5" s="318"/>
    </row>
    <row r="6" spans="1:23" s="76" customFormat="1" ht="13.5" customHeight="1">
      <c r="A6" s="319" t="s">
        <v>5</v>
      </c>
      <c r="B6" s="311" t="s">
        <v>55</v>
      </c>
      <c r="C6" s="320" t="s">
        <v>7</v>
      </c>
      <c r="D6" s="320" t="s">
        <v>8</v>
      </c>
      <c r="E6" s="311" t="s">
        <v>56</v>
      </c>
      <c r="F6" s="311" t="s">
        <v>10</v>
      </c>
      <c r="G6" s="311" t="s">
        <v>11</v>
      </c>
      <c r="H6" s="311" t="s">
        <v>12</v>
      </c>
      <c r="I6" s="75"/>
      <c r="J6" s="312" t="s">
        <v>13</v>
      </c>
      <c r="K6" s="312"/>
      <c r="L6" s="312"/>
      <c r="M6" s="313" t="s">
        <v>14</v>
      </c>
      <c r="N6" s="313"/>
      <c r="O6" s="313"/>
      <c r="P6" s="312" t="s">
        <v>15</v>
      </c>
      <c r="Q6" s="312"/>
      <c r="R6" s="312"/>
      <c r="S6" s="309" t="s">
        <v>16</v>
      </c>
      <c r="T6" s="309" t="s">
        <v>17</v>
      </c>
      <c r="U6" s="309" t="s">
        <v>18</v>
      </c>
      <c r="V6" s="309" t="s">
        <v>19</v>
      </c>
      <c r="W6" s="310" t="s">
        <v>20</v>
      </c>
    </row>
    <row r="7" spans="1:23" s="76" customFormat="1" ht="55.5" customHeight="1">
      <c r="A7" s="319"/>
      <c r="B7" s="311"/>
      <c r="C7" s="320"/>
      <c r="D7" s="320"/>
      <c r="E7" s="311"/>
      <c r="F7" s="311"/>
      <c r="G7" s="311"/>
      <c r="H7" s="311"/>
      <c r="I7" s="75"/>
      <c r="J7" s="77" t="s">
        <v>21</v>
      </c>
      <c r="K7" s="78" t="s">
        <v>22</v>
      </c>
      <c r="L7" s="79" t="s">
        <v>23</v>
      </c>
      <c r="M7" s="77" t="s">
        <v>21</v>
      </c>
      <c r="N7" s="78" t="s">
        <v>22</v>
      </c>
      <c r="O7" s="79" t="s">
        <v>23</v>
      </c>
      <c r="P7" s="77" t="s">
        <v>21</v>
      </c>
      <c r="Q7" s="78" t="s">
        <v>22</v>
      </c>
      <c r="R7" s="79" t="s">
        <v>23</v>
      </c>
      <c r="S7" s="309"/>
      <c r="T7" s="309"/>
      <c r="U7" s="309"/>
      <c r="V7" s="309"/>
      <c r="W7" s="310"/>
    </row>
    <row r="8" spans="1:23" s="80" customFormat="1" ht="27.75" customHeight="1">
      <c r="A8" s="307" t="s">
        <v>58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</row>
    <row r="9" spans="1:23" s="80" customFormat="1" ht="27.75" customHeight="1">
      <c r="A9" s="308" t="s">
        <v>59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76" customFormat="1" ht="33" customHeight="1">
      <c r="A10" s="89">
        <f aca="true" t="shared" si="0" ref="A10:A15">RANK(W10,$W$10:$W$15)</f>
        <v>1</v>
      </c>
      <c r="B10" s="90" t="s">
        <v>60</v>
      </c>
      <c r="C10" s="91" t="s">
        <v>27</v>
      </c>
      <c r="D10" s="92"/>
      <c r="E10" s="93" t="s">
        <v>61</v>
      </c>
      <c r="F10" s="94" t="s">
        <v>62</v>
      </c>
      <c r="G10" s="95" t="s">
        <v>42</v>
      </c>
      <c r="H10" s="96" t="s">
        <v>3</v>
      </c>
      <c r="I10" s="97"/>
      <c r="J10" s="98">
        <v>159.5</v>
      </c>
      <c r="K10" s="99">
        <f>J10/2.2</f>
        <v>72.5</v>
      </c>
      <c r="L10" s="100">
        <f aca="true" t="shared" si="1" ref="L10:L15">RANK(K10,K$10:K$15,0)</f>
        <v>1</v>
      </c>
      <c r="M10" s="101">
        <v>155</v>
      </c>
      <c r="N10" s="99">
        <f>M10/2.2</f>
        <v>70.45454545454545</v>
      </c>
      <c r="O10" s="100">
        <f aca="true" t="shared" si="2" ref="O10:O15">RANK(N10,N$10:N$15,0)</f>
        <v>1</v>
      </c>
      <c r="P10" s="101">
        <v>147</v>
      </c>
      <c r="Q10" s="99">
        <f>P10/2.2</f>
        <v>66.81818181818181</v>
      </c>
      <c r="R10" s="102">
        <f aca="true" t="shared" si="3" ref="R10:R15">RANK(Q10,Q$10:Q$15,0)</f>
        <v>3</v>
      </c>
      <c r="S10" s="103"/>
      <c r="T10" s="103"/>
      <c r="U10" s="104">
        <f aca="true" t="shared" si="4" ref="U10:U15">P10+M10+J10</f>
        <v>461.5</v>
      </c>
      <c r="V10" s="105"/>
      <c r="W10" s="106">
        <f aca="true" t="shared" si="5" ref="W10:W15">(K10+N10+Q10)/3</f>
        <v>69.92424242424242</v>
      </c>
    </row>
    <row r="11" spans="1:23" s="76" customFormat="1" ht="33" customHeight="1">
      <c r="A11" s="89">
        <f t="shared" si="0"/>
        <v>2</v>
      </c>
      <c r="B11" s="90" t="s">
        <v>63</v>
      </c>
      <c r="C11" s="91" t="s">
        <v>64</v>
      </c>
      <c r="D11" s="107" t="s">
        <v>65</v>
      </c>
      <c r="E11" s="108" t="s">
        <v>66</v>
      </c>
      <c r="F11" s="94"/>
      <c r="G11" s="109" t="s">
        <v>42</v>
      </c>
      <c r="H11" s="110" t="s">
        <v>3</v>
      </c>
      <c r="I11" s="111"/>
      <c r="J11" s="98">
        <v>149.5</v>
      </c>
      <c r="K11" s="99">
        <f>J11/2.2</f>
        <v>67.95454545454545</v>
      </c>
      <c r="L11" s="100">
        <f t="shared" si="1"/>
        <v>2</v>
      </c>
      <c r="M11" s="101">
        <v>150</v>
      </c>
      <c r="N11" s="99">
        <f>M11/2.2</f>
        <v>68.18181818181817</v>
      </c>
      <c r="O11" s="100">
        <f t="shared" si="2"/>
        <v>3</v>
      </c>
      <c r="P11" s="101">
        <v>147</v>
      </c>
      <c r="Q11" s="99">
        <f>P11/2.2</f>
        <v>66.81818181818181</v>
      </c>
      <c r="R11" s="102">
        <f t="shared" si="3"/>
        <v>3</v>
      </c>
      <c r="S11" s="103"/>
      <c r="T11" s="103"/>
      <c r="U11" s="104">
        <f t="shared" si="4"/>
        <v>446.5</v>
      </c>
      <c r="V11" s="105"/>
      <c r="W11" s="106">
        <f t="shared" si="5"/>
        <v>67.65151515151514</v>
      </c>
    </row>
    <row r="12" spans="1:23" s="76" customFormat="1" ht="33" customHeight="1">
      <c r="A12" s="89">
        <f t="shared" si="0"/>
        <v>3</v>
      </c>
      <c r="B12" s="108" t="s">
        <v>67</v>
      </c>
      <c r="C12" s="112"/>
      <c r="D12" s="113" t="s">
        <v>65</v>
      </c>
      <c r="E12" s="108" t="s">
        <v>68</v>
      </c>
      <c r="F12" s="114" t="s">
        <v>69</v>
      </c>
      <c r="G12" s="115" t="s">
        <v>70</v>
      </c>
      <c r="H12" s="110" t="s">
        <v>71</v>
      </c>
      <c r="I12" s="111"/>
      <c r="J12" s="98">
        <v>143.5</v>
      </c>
      <c r="K12" s="99">
        <f>J12/2.2-0.5</f>
        <v>64.72727272727272</v>
      </c>
      <c r="L12" s="100">
        <f t="shared" si="1"/>
        <v>3</v>
      </c>
      <c r="M12" s="101">
        <v>152.5</v>
      </c>
      <c r="N12" s="99">
        <f>M12/2.2-0.5</f>
        <v>68.81818181818181</v>
      </c>
      <c r="O12" s="100">
        <f t="shared" si="2"/>
        <v>2</v>
      </c>
      <c r="P12" s="101">
        <v>152.5</v>
      </c>
      <c r="Q12" s="99">
        <f>P12/2.2-0.5</f>
        <v>68.81818181818181</v>
      </c>
      <c r="R12" s="102">
        <f t="shared" si="3"/>
        <v>1</v>
      </c>
      <c r="S12" s="103">
        <v>1</v>
      </c>
      <c r="T12" s="103"/>
      <c r="U12" s="104">
        <f t="shared" si="4"/>
        <v>448.5</v>
      </c>
      <c r="V12" s="105"/>
      <c r="W12" s="106">
        <f t="shared" si="5"/>
        <v>67.45454545454545</v>
      </c>
    </row>
    <row r="13" spans="1:23" s="76" customFormat="1" ht="33" customHeight="1">
      <c r="A13" s="89">
        <f t="shared" si="0"/>
        <v>4</v>
      </c>
      <c r="B13" s="116" t="s">
        <v>72</v>
      </c>
      <c r="C13" s="117"/>
      <c r="D13" s="113"/>
      <c r="E13" s="118" t="s">
        <v>73</v>
      </c>
      <c r="F13" s="94" t="s">
        <v>74</v>
      </c>
      <c r="G13" s="96" t="s">
        <v>42</v>
      </c>
      <c r="H13" s="96" t="s">
        <v>3</v>
      </c>
      <c r="I13" s="111"/>
      <c r="J13" s="98">
        <v>143.5</v>
      </c>
      <c r="K13" s="99">
        <f>J13/2.2-0.5</f>
        <v>64.72727272727272</v>
      </c>
      <c r="L13" s="100">
        <f t="shared" si="1"/>
        <v>3</v>
      </c>
      <c r="M13" s="101">
        <v>150</v>
      </c>
      <c r="N13" s="99">
        <f>M13/2.2-0.5</f>
        <v>67.68181818181817</v>
      </c>
      <c r="O13" s="100">
        <f t="shared" si="2"/>
        <v>4</v>
      </c>
      <c r="P13" s="101">
        <v>146</v>
      </c>
      <c r="Q13" s="99">
        <f>P13/2.2-0.5</f>
        <v>65.86363636363636</v>
      </c>
      <c r="R13" s="102">
        <f t="shared" si="3"/>
        <v>5</v>
      </c>
      <c r="S13" s="103">
        <v>1</v>
      </c>
      <c r="T13" s="103"/>
      <c r="U13" s="104">
        <f t="shared" si="4"/>
        <v>439.5</v>
      </c>
      <c r="V13" s="105"/>
      <c r="W13" s="106">
        <f t="shared" si="5"/>
        <v>66.09090909090908</v>
      </c>
    </row>
    <row r="14" spans="1:23" s="76" customFormat="1" ht="33" customHeight="1">
      <c r="A14" s="89">
        <f t="shared" si="0"/>
        <v>5</v>
      </c>
      <c r="B14" s="119" t="s">
        <v>75</v>
      </c>
      <c r="C14" s="117" t="s">
        <v>76</v>
      </c>
      <c r="D14" s="107">
        <v>2</v>
      </c>
      <c r="E14" s="93" t="s">
        <v>77</v>
      </c>
      <c r="F14" s="94" t="s">
        <v>78</v>
      </c>
      <c r="G14" s="109" t="s">
        <v>42</v>
      </c>
      <c r="H14" s="92" t="s">
        <v>3</v>
      </c>
      <c r="I14" s="111"/>
      <c r="J14" s="98">
        <v>140.5</v>
      </c>
      <c r="K14" s="99">
        <f>J14/2.2</f>
        <v>63.86363636363636</v>
      </c>
      <c r="L14" s="100">
        <f t="shared" si="1"/>
        <v>5</v>
      </c>
      <c r="M14" s="101">
        <v>146.5</v>
      </c>
      <c r="N14" s="99">
        <f>M14/2.2</f>
        <v>66.59090909090908</v>
      </c>
      <c r="O14" s="100">
        <f t="shared" si="2"/>
        <v>5</v>
      </c>
      <c r="P14" s="101">
        <v>148.5</v>
      </c>
      <c r="Q14" s="99">
        <f>P14/2.2</f>
        <v>67.5</v>
      </c>
      <c r="R14" s="102">
        <f t="shared" si="3"/>
        <v>2</v>
      </c>
      <c r="S14" s="103"/>
      <c r="T14" s="103"/>
      <c r="U14" s="104">
        <f t="shared" si="4"/>
        <v>435.5</v>
      </c>
      <c r="V14" s="105"/>
      <c r="W14" s="106">
        <f t="shared" si="5"/>
        <v>65.98484848484848</v>
      </c>
    </row>
    <row r="15" spans="1:23" s="76" customFormat="1" ht="33" customHeight="1">
      <c r="A15" s="89">
        <f t="shared" si="0"/>
        <v>6</v>
      </c>
      <c r="B15" s="90" t="s">
        <v>79</v>
      </c>
      <c r="C15" s="91"/>
      <c r="D15" s="120">
        <v>1</v>
      </c>
      <c r="E15" s="119" t="s">
        <v>80</v>
      </c>
      <c r="F15" s="94"/>
      <c r="G15" s="109"/>
      <c r="H15" s="92" t="s">
        <v>3</v>
      </c>
      <c r="I15" s="111"/>
      <c r="J15" s="98">
        <v>131.5</v>
      </c>
      <c r="K15" s="99">
        <f>J15/2.2</f>
        <v>59.772727272727266</v>
      </c>
      <c r="L15" s="100">
        <f t="shared" si="1"/>
        <v>6</v>
      </c>
      <c r="M15" s="101">
        <v>139</v>
      </c>
      <c r="N15" s="99">
        <f>M15/2.2</f>
        <v>63.18181818181818</v>
      </c>
      <c r="O15" s="100">
        <f t="shared" si="2"/>
        <v>6</v>
      </c>
      <c r="P15" s="101">
        <v>135</v>
      </c>
      <c r="Q15" s="99">
        <f>P15/2.2</f>
        <v>61.36363636363636</v>
      </c>
      <c r="R15" s="102">
        <f t="shared" si="3"/>
        <v>6</v>
      </c>
      <c r="S15" s="103"/>
      <c r="T15" s="103"/>
      <c r="U15" s="104">
        <f t="shared" si="4"/>
        <v>405.5</v>
      </c>
      <c r="V15" s="105"/>
      <c r="W15" s="106">
        <f t="shared" si="5"/>
        <v>61.43939393939394</v>
      </c>
    </row>
    <row r="16" spans="1:23" s="80" customFormat="1" ht="27.75" customHeight="1">
      <c r="A16" s="308" t="s">
        <v>81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1:23" s="76" customFormat="1" ht="38.25" customHeight="1">
      <c r="A17" s="81">
        <f>RANK(W17,$W$17:$W$19)</f>
        <v>1</v>
      </c>
      <c r="B17" s="108" t="s">
        <v>82</v>
      </c>
      <c r="C17" s="91" t="s">
        <v>83</v>
      </c>
      <c r="D17" s="107">
        <v>1</v>
      </c>
      <c r="E17" s="119" t="s">
        <v>84</v>
      </c>
      <c r="F17" s="94"/>
      <c r="G17" s="96" t="s">
        <v>85</v>
      </c>
      <c r="H17" s="115" t="s">
        <v>3</v>
      </c>
      <c r="I17" s="111"/>
      <c r="J17" s="98">
        <v>147.5</v>
      </c>
      <c r="K17" s="99">
        <f>J17/2.2</f>
        <v>67.04545454545455</v>
      </c>
      <c r="L17" s="100">
        <f>RANK(K17,K$17:K$19,0)</f>
        <v>1</v>
      </c>
      <c r="M17" s="101">
        <v>151</v>
      </c>
      <c r="N17" s="99">
        <f>M17/2.2</f>
        <v>68.63636363636363</v>
      </c>
      <c r="O17" s="100">
        <f>RANK(N17,N$17:N$19,0)</f>
        <v>1</v>
      </c>
      <c r="P17" s="101">
        <v>149.5</v>
      </c>
      <c r="Q17" s="99">
        <f>P17/2.2</f>
        <v>67.95454545454545</v>
      </c>
      <c r="R17" s="100">
        <f>RANK(Q17,Q$17:Q$19,0)</f>
        <v>1</v>
      </c>
      <c r="S17" s="103"/>
      <c r="T17" s="103"/>
      <c r="U17" s="104">
        <f>P17+M17+J17</f>
        <v>448</v>
      </c>
      <c r="V17" s="105"/>
      <c r="W17" s="106">
        <f>(K17+N17+Q17)/3</f>
        <v>67.87878787878788</v>
      </c>
    </row>
    <row r="18" spans="1:23" s="76" customFormat="1" ht="38.25" customHeight="1">
      <c r="A18" s="81">
        <f>RANK(W18,$W$17:$W$19)</f>
        <v>2</v>
      </c>
      <c r="B18" s="108" t="s">
        <v>82</v>
      </c>
      <c r="C18" s="91" t="s">
        <v>83</v>
      </c>
      <c r="D18" s="107">
        <v>1</v>
      </c>
      <c r="E18" s="119" t="s">
        <v>86</v>
      </c>
      <c r="F18" s="94"/>
      <c r="G18" s="96"/>
      <c r="H18" s="115" t="s">
        <v>3</v>
      </c>
      <c r="I18" s="111"/>
      <c r="J18" s="98">
        <v>146.5</v>
      </c>
      <c r="K18" s="99">
        <f>J18/2.2</f>
        <v>66.59090909090908</v>
      </c>
      <c r="L18" s="100">
        <f>RANK(K18,K$17:K$19,0)</f>
        <v>2</v>
      </c>
      <c r="M18" s="101">
        <v>150</v>
      </c>
      <c r="N18" s="99">
        <f>M18/2.2</f>
        <v>68.18181818181817</v>
      </c>
      <c r="O18" s="100">
        <f>RANK(N18,N$17:N$19,0)</f>
        <v>2</v>
      </c>
      <c r="P18" s="101">
        <v>148</v>
      </c>
      <c r="Q18" s="99">
        <f>P18/2.2</f>
        <v>67.27272727272727</v>
      </c>
      <c r="R18" s="100">
        <f>RANK(Q18,Q$17:Q$19,0)</f>
        <v>2</v>
      </c>
      <c r="S18" s="103"/>
      <c r="T18" s="103"/>
      <c r="U18" s="104">
        <f>P18+M18+J18</f>
        <v>444.5</v>
      </c>
      <c r="V18" s="105"/>
      <c r="W18" s="106">
        <f>(K18+N18+Q18)/3</f>
        <v>67.34848484848483</v>
      </c>
    </row>
    <row r="19" spans="1:23" s="76" customFormat="1" ht="38.25" customHeight="1">
      <c r="A19" s="81">
        <f>RANK(W19,$W$17:$W$19)</f>
        <v>3</v>
      </c>
      <c r="B19" s="119" t="s">
        <v>87</v>
      </c>
      <c r="C19" s="121"/>
      <c r="D19" s="107"/>
      <c r="E19" s="119" t="s">
        <v>88</v>
      </c>
      <c r="F19" s="122"/>
      <c r="G19" s="96"/>
      <c r="H19" s="92" t="s">
        <v>3</v>
      </c>
      <c r="I19" s="111"/>
      <c r="J19" s="98">
        <v>129.5</v>
      </c>
      <c r="K19" s="99">
        <f>J19/2.2</f>
        <v>58.86363636363636</v>
      </c>
      <c r="L19" s="100">
        <f>RANK(K19,K$17:K$19,0)</f>
        <v>3</v>
      </c>
      <c r="M19" s="101">
        <v>145.5</v>
      </c>
      <c r="N19" s="99">
        <f>M19/2.2</f>
        <v>66.13636363636363</v>
      </c>
      <c r="O19" s="100">
        <f>RANK(N19,N$17:N$19,0)</f>
        <v>3</v>
      </c>
      <c r="P19" s="101">
        <v>140</v>
      </c>
      <c r="Q19" s="99">
        <f>P19/2.2</f>
        <v>63.63636363636363</v>
      </c>
      <c r="R19" s="100">
        <f>RANK(Q19,Q$17:Q$19,0)</f>
        <v>3</v>
      </c>
      <c r="S19" s="103"/>
      <c r="T19" s="103"/>
      <c r="U19" s="104">
        <f>P19+M19+J19</f>
        <v>415</v>
      </c>
      <c r="V19" s="105"/>
      <c r="W19" s="106">
        <f>(K19+N19+Q19)/3</f>
        <v>62.878787878787875</v>
      </c>
    </row>
    <row r="20" spans="1:23" s="80" customFormat="1" ht="27.75" customHeight="1">
      <c r="A20" s="307" t="s">
        <v>89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</row>
    <row r="21" spans="1:24" s="123" customFormat="1" ht="33.75" customHeight="1">
      <c r="A21" s="81">
        <f>RANK(W21,$W$21:$W$22)</f>
        <v>1</v>
      </c>
      <c r="B21" s="90" t="s">
        <v>63</v>
      </c>
      <c r="C21" s="91" t="s">
        <v>64</v>
      </c>
      <c r="D21" s="107" t="s">
        <v>65</v>
      </c>
      <c r="E21" s="119" t="s">
        <v>90</v>
      </c>
      <c r="F21" s="94"/>
      <c r="G21" s="109" t="s">
        <v>42</v>
      </c>
      <c r="H21" s="110" t="s">
        <v>3</v>
      </c>
      <c r="I21" s="83"/>
      <c r="J21" s="84">
        <v>164.5</v>
      </c>
      <c r="K21" s="85">
        <f>J21/2.6-0.5</f>
        <v>62.76923076923077</v>
      </c>
      <c r="L21" s="86">
        <f>RANK(K21,K$21:K$22,0)</f>
        <v>1</v>
      </c>
      <c r="M21" s="84">
        <v>161.5</v>
      </c>
      <c r="N21" s="85">
        <f>M21/2.6-0.5</f>
        <v>61.61538461538461</v>
      </c>
      <c r="O21" s="86">
        <f>RANK(N21,N$21:N$22,0)</f>
        <v>1</v>
      </c>
      <c r="P21" s="84">
        <v>174</v>
      </c>
      <c r="Q21" s="85">
        <f>P21/2.6-0.5</f>
        <v>66.42307692307692</v>
      </c>
      <c r="R21" s="86">
        <f>RANK(Q21,Q$21:Q$22,0)</f>
        <v>1</v>
      </c>
      <c r="S21" s="86">
        <v>1</v>
      </c>
      <c r="T21" s="86"/>
      <c r="U21" s="87">
        <f>P21+M21+J21</f>
        <v>500</v>
      </c>
      <c r="V21" s="88"/>
      <c r="W21" s="85">
        <f>(K21+N21+Q21)/3</f>
        <v>63.60256410256411</v>
      </c>
      <c r="X21" s="124"/>
    </row>
    <row r="22" spans="1:24" s="123" customFormat="1" ht="33.75" customHeight="1">
      <c r="A22" s="81">
        <f>RANK(W22,$W$21:$W$22)</f>
        <v>2</v>
      </c>
      <c r="B22" s="119" t="s">
        <v>91</v>
      </c>
      <c r="C22" s="121"/>
      <c r="D22" s="107"/>
      <c r="E22" s="119" t="s">
        <v>88</v>
      </c>
      <c r="F22" s="122"/>
      <c r="G22" s="96"/>
      <c r="H22" s="110" t="s">
        <v>3</v>
      </c>
      <c r="I22" s="83"/>
      <c r="J22" s="84">
        <v>159</v>
      </c>
      <c r="K22" s="85">
        <f>J22/2.6</f>
        <v>61.15384615384615</v>
      </c>
      <c r="L22" s="86">
        <f>RANK(K22,K$21:K$22,0)</f>
        <v>2</v>
      </c>
      <c r="M22" s="84">
        <v>151.5</v>
      </c>
      <c r="N22" s="85">
        <f>M22/2.6</f>
        <v>58.26923076923077</v>
      </c>
      <c r="O22" s="86">
        <f>RANK(N22,N$21:N$22,0)</f>
        <v>2</v>
      </c>
      <c r="P22" s="84">
        <v>160</v>
      </c>
      <c r="Q22" s="85">
        <f>P22/2.6</f>
        <v>61.53846153846153</v>
      </c>
      <c r="R22" s="86">
        <f>RANK(Q22,Q$21:Q$22,0)</f>
        <v>2</v>
      </c>
      <c r="S22" s="86"/>
      <c r="T22" s="86"/>
      <c r="U22" s="87">
        <f>P22+M22+J22</f>
        <v>470.5</v>
      </c>
      <c r="V22" s="88"/>
      <c r="W22" s="85">
        <f>(K22+N22+Q22)/3</f>
        <v>60.32051282051282</v>
      </c>
      <c r="X22" s="124"/>
    </row>
    <row r="23" spans="2:23" s="41" customFormat="1" ht="39" customHeight="1">
      <c r="B23" s="40" t="s">
        <v>43</v>
      </c>
      <c r="E23" s="42"/>
      <c r="H23" s="44" t="s">
        <v>44</v>
      </c>
      <c r="I23" s="44" t="s">
        <v>92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W23" s="45"/>
    </row>
    <row r="24" spans="2:23" s="41" customFormat="1" ht="39" customHeight="1">
      <c r="B24" s="40" t="s">
        <v>45</v>
      </c>
      <c r="E24" s="42"/>
      <c r="H24" s="47" t="s">
        <v>46</v>
      </c>
      <c r="I24" s="47" t="s">
        <v>46</v>
      </c>
      <c r="R24" s="40"/>
      <c r="W24" s="45"/>
    </row>
    <row r="25" spans="1:23" s="126" customFormat="1" ht="39" customHeight="1">
      <c r="A25" s="125"/>
      <c r="C25" s="127"/>
      <c r="D25" s="128"/>
      <c r="F25" s="127"/>
      <c r="G25" s="127"/>
      <c r="H25" s="129"/>
      <c r="I25" s="129"/>
      <c r="J25" s="130"/>
      <c r="L25" s="131"/>
      <c r="M25" s="132"/>
      <c r="N25" s="133"/>
      <c r="O25" s="131"/>
      <c r="P25" s="132"/>
      <c r="Q25" s="133"/>
      <c r="R25" s="131"/>
      <c r="S25" s="131"/>
      <c r="T25" s="131"/>
      <c r="U25" s="131"/>
      <c r="V25" s="131"/>
      <c r="W25" s="131"/>
    </row>
    <row r="26" ht="12.75">
      <c r="W26" s="134"/>
    </row>
  </sheetData>
  <sheetProtection selectLockedCells="1" selectUnlockedCells="1"/>
  <mergeCells count="25">
    <mergeCell ref="B6:B7"/>
    <mergeCell ref="C6:C7"/>
    <mergeCell ref="D6:D7"/>
    <mergeCell ref="E6:E7"/>
    <mergeCell ref="A2:W2"/>
    <mergeCell ref="A3:W3"/>
    <mergeCell ref="A4:W4"/>
    <mergeCell ref="A5:E5"/>
    <mergeCell ref="R5:W5"/>
    <mergeCell ref="A8:W8"/>
    <mergeCell ref="A9:W9"/>
    <mergeCell ref="A16:W16"/>
    <mergeCell ref="A20:W20"/>
    <mergeCell ref="S6:S7"/>
    <mergeCell ref="T6:T7"/>
    <mergeCell ref="U6:U7"/>
    <mergeCell ref="V6:V7"/>
    <mergeCell ref="W6:W7"/>
    <mergeCell ref="F6:F7"/>
    <mergeCell ref="G6:G7"/>
    <mergeCell ref="H6:H7"/>
    <mergeCell ref="J6:L6"/>
    <mergeCell ref="M6:O6"/>
    <mergeCell ref="P6:R6"/>
    <mergeCell ref="A6:A7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G18"/>
  <sheetViews>
    <sheetView view="pageBreakPreview" zoomScale="85" zoomScaleSheetLayoutView="85" workbookViewId="0" topLeftCell="A2">
      <selection activeCell="X2" sqref="X1:X65536"/>
    </sheetView>
  </sheetViews>
  <sheetFormatPr defaultColWidth="10.66015625" defaultRowHeight="12.75"/>
  <cols>
    <col min="1" max="1" width="6.83203125" style="134" customWidth="1"/>
    <col min="2" max="2" width="29.66015625" style="134" customWidth="1"/>
    <col min="3" max="3" width="13.5" style="134" hidden="1" customWidth="1"/>
    <col min="4" max="4" width="6.33203125" style="135" customWidth="1"/>
    <col min="5" max="5" width="49.33203125" style="136" customWidth="1"/>
    <col min="6" max="6" width="10.66015625" style="134" hidden="1" customWidth="1"/>
    <col min="7" max="7" width="10.66015625" style="135" hidden="1" customWidth="1"/>
    <col min="8" max="8" width="25" style="134" customWidth="1"/>
    <col min="9" max="9" width="10.66015625" style="134" hidden="1" customWidth="1"/>
    <col min="10" max="10" width="9.33203125" style="137" customWidth="1"/>
    <col min="11" max="11" width="11.83203125" style="138" customWidth="1"/>
    <col min="12" max="12" width="5.83203125" style="134" customWidth="1"/>
    <col min="13" max="13" width="9.16015625" style="137" customWidth="1"/>
    <col min="14" max="14" width="11.83203125" style="138" customWidth="1"/>
    <col min="15" max="15" width="5.83203125" style="134" customWidth="1"/>
    <col min="16" max="16" width="8.66015625" style="137" customWidth="1"/>
    <col min="17" max="17" width="11.83203125" style="138" customWidth="1"/>
    <col min="18" max="18" width="6" style="134" customWidth="1"/>
    <col min="19" max="19" width="6.5" style="134" customWidth="1"/>
    <col min="20" max="20" width="6" style="134" customWidth="1"/>
    <col min="21" max="21" width="8.83203125" style="134" customWidth="1"/>
    <col min="22" max="22" width="10.66015625" style="134" hidden="1" customWidth="1"/>
    <col min="23" max="23" width="11.66015625" style="138" customWidth="1"/>
    <col min="24" max="24" width="10.66015625" style="134" customWidth="1"/>
    <col min="25" max="16384" width="10.66015625" style="134" customWidth="1"/>
  </cols>
  <sheetData>
    <row r="1" spans="1:33" s="68" customFormat="1" ht="14.25" hidden="1">
      <c r="A1" s="59" t="s">
        <v>47</v>
      </c>
      <c r="B1" s="60"/>
      <c r="C1" s="59" t="s">
        <v>48</v>
      </c>
      <c r="D1" s="61"/>
      <c r="E1" s="62"/>
      <c r="F1" s="59" t="s">
        <v>49</v>
      </c>
      <c r="G1" s="63"/>
      <c r="H1" s="60"/>
      <c r="I1" s="60"/>
      <c r="J1" s="64"/>
      <c r="K1" s="65" t="s">
        <v>50</v>
      </c>
      <c r="L1" s="66"/>
      <c r="M1" s="64"/>
      <c r="N1" s="65" t="s">
        <v>51</v>
      </c>
      <c r="O1" s="66"/>
      <c r="P1" s="64"/>
      <c r="Q1" s="65" t="s">
        <v>52</v>
      </c>
      <c r="R1" s="66"/>
      <c r="S1" s="66"/>
      <c r="T1" s="66"/>
      <c r="U1" s="66"/>
      <c r="V1" s="66"/>
      <c r="W1" s="67" t="s">
        <v>53</v>
      </c>
      <c r="X1" s="69"/>
      <c r="Y1" s="69"/>
      <c r="Z1" s="69"/>
      <c r="AA1" s="69"/>
      <c r="AB1" s="69"/>
      <c r="AC1" s="69"/>
      <c r="AD1" s="69"/>
      <c r="AE1" s="69"/>
      <c r="AG1" s="69"/>
    </row>
    <row r="2" spans="1:24" s="1" customFormat="1" ht="42.75" customHeight="1">
      <c r="A2" s="314" t="str">
        <f>'МП БП'!A1:V1</f>
        <v xml:space="preserve">КУБОК КСК "РУССКИЙ АЛМАЗ" ПО ВЫЕЗДКЕ,  11  ЭТАП 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/>
    </row>
    <row r="3" spans="1:23" s="139" customFormat="1" ht="18" customHeight="1">
      <c r="A3" s="321" t="s">
        <v>93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</row>
    <row r="4" spans="1:23" s="70" customFormat="1" ht="21" customHeight="1">
      <c r="A4" s="315" t="s">
        <v>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</row>
    <row r="5" spans="1:24" s="3" customFormat="1" ht="18.75" customHeight="1">
      <c r="A5" s="316" t="s">
        <v>54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71"/>
    </row>
    <row r="6" spans="1:23" s="74" customFormat="1" ht="25.5" customHeight="1">
      <c r="A6" s="317" t="s">
        <v>3</v>
      </c>
      <c r="B6" s="317"/>
      <c r="C6" s="317"/>
      <c r="D6" s="317"/>
      <c r="E6" s="317"/>
      <c r="F6" s="72"/>
      <c r="G6" s="72"/>
      <c r="H6" s="72"/>
      <c r="I6" s="72"/>
      <c r="J6" s="73"/>
      <c r="K6" s="73"/>
      <c r="L6" s="73"/>
      <c r="M6" s="73"/>
      <c r="N6" s="73"/>
      <c r="O6" s="73"/>
      <c r="P6" s="73"/>
      <c r="R6" s="318" t="s">
        <v>4</v>
      </c>
      <c r="S6" s="318"/>
      <c r="T6" s="318"/>
      <c r="U6" s="318"/>
      <c r="V6" s="318"/>
      <c r="W6" s="318"/>
    </row>
    <row r="7" spans="1:23" s="76" customFormat="1" ht="13.5" customHeight="1">
      <c r="A7" s="319" t="s">
        <v>5</v>
      </c>
      <c r="B7" s="311" t="s">
        <v>55</v>
      </c>
      <c r="C7" s="320" t="s">
        <v>7</v>
      </c>
      <c r="D7" s="320" t="s">
        <v>8</v>
      </c>
      <c r="E7" s="311" t="s">
        <v>56</v>
      </c>
      <c r="F7" s="311" t="s">
        <v>10</v>
      </c>
      <c r="G7" s="311" t="s">
        <v>11</v>
      </c>
      <c r="H7" s="311" t="s">
        <v>12</v>
      </c>
      <c r="I7" s="75"/>
      <c r="J7" s="312" t="s">
        <v>13</v>
      </c>
      <c r="K7" s="312"/>
      <c r="L7" s="312"/>
      <c r="M7" s="313" t="s">
        <v>14</v>
      </c>
      <c r="N7" s="313"/>
      <c r="O7" s="313"/>
      <c r="P7" s="312" t="s">
        <v>15</v>
      </c>
      <c r="Q7" s="312"/>
      <c r="R7" s="312"/>
      <c r="S7" s="309" t="s">
        <v>16</v>
      </c>
      <c r="T7" s="309" t="s">
        <v>17</v>
      </c>
      <c r="U7" s="309" t="s">
        <v>18</v>
      </c>
      <c r="V7" s="309" t="s">
        <v>19</v>
      </c>
      <c r="W7" s="310" t="s">
        <v>20</v>
      </c>
    </row>
    <row r="8" spans="1:23" s="76" customFormat="1" ht="55.5" customHeight="1">
      <c r="A8" s="319"/>
      <c r="B8" s="311"/>
      <c r="C8" s="320"/>
      <c r="D8" s="320"/>
      <c r="E8" s="311"/>
      <c r="F8" s="311"/>
      <c r="G8" s="311"/>
      <c r="H8" s="311"/>
      <c r="I8" s="75"/>
      <c r="J8" s="77" t="s">
        <v>21</v>
      </c>
      <c r="K8" s="78" t="s">
        <v>22</v>
      </c>
      <c r="L8" s="79" t="s">
        <v>23</v>
      </c>
      <c r="M8" s="77" t="s">
        <v>21</v>
      </c>
      <c r="N8" s="78" t="s">
        <v>22</v>
      </c>
      <c r="O8" s="79" t="s">
        <v>23</v>
      </c>
      <c r="P8" s="77" t="s">
        <v>21</v>
      </c>
      <c r="Q8" s="78" t="s">
        <v>22</v>
      </c>
      <c r="R8" s="79" t="s">
        <v>23</v>
      </c>
      <c r="S8" s="309"/>
      <c r="T8" s="309"/>
      <c r="U8" s="309"/>
      <c r="V8" s="309"/>
      <c r="W8" s="310"/>
    </row>
    <row r="9" spans="1:23" s="80" customFormat="1" ht="56.25" customHeight="1">
      <c r="A9" s="307" t="s">
        <v>57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</row>
    <row r="10" spans="1:23" s="76" customFormat="1" ht="56.25" customHeight="1">
      <c r="A10" s="81">
        <f>RANK(W10,$W$10:$W$12)</f>
        <v>1</v>
      </c>
      <c r="B10" s="140" t="s">
        <v>94</v>
      </c>
      <c r="C10" s="141"/>
      <c r="D10" s="142"/>
      <c r="E10" s="143" t="s">
        <v>95</v>
      </c>
      <c r="F10" s="144"/>
      <c r="G10" s="145"/>
      <c r="H10" s="146" t="s">
        <v>3</v>
      </c>
      <c r="I10" s="83"/>
      <c r="J10" s="101">
        <v>131</v>
      </c>
      <c r="K10" s="147">
        <f>J10/1.9</f>
        <v>68.94736842105263</v>
      </c>
      <c r="L10" s="100">
        <f>RANK(K10,K$10:K$12,0)</f>
        <v>1</v>
      </c>
      <c r="M10" s="101">
        <v>130</v>
      </c>
      <c r="N10" s="147">
        <f>M10/1.9</f>
        <v>68.42105263157895</v>
      </c>
      <c r="O10" s="100">
        <f>RANK(N10,N$10:N$12,0)</f>
        <v>1</v>
      </c>
      <c r="P10" s="101">
        <v>129</v>
      </c>
      <c r="Q10" s="147">
        <f>P10/1.9</f>
        <v>67.89473684210526</v>
      </c>
      <c r="R10" s="100">
        <f>RANK(Q10,Q$10:Q$12,0)</f>
        <v>1</v>
      </c>
      <c r="S10" s="100"/>
      <c r="T10" s="100"/>
      <c r="U10" s="148">
        <f>P10+M10+J10</f>
        <v>390</v>
      </c>
      <c r="V10" s="149"/>
      <c r="W10" s="147">
        <f>(K10+N10+Q10)/3</f>
        <v>68.42105263157895</v>
      </c>
    </row>
    <row r="11" spans="1:23" s="76" customFormat="1" ht="56.25" customHeight="1">
      <c r="A11" s="81">
        <f>RANK(W11,$W$10:$W$12)</f>
        <v>2</v>
      </c>
      <c r="B11" s="143" t="s">
        <v>96</v>
      </c>
      <c r="C11" s="150"/>
      <c r="D11" s="151" t="s">
        <v>65</v>
      </c>
      <c r="E11" s="152" t="s">
        <v>97</v>
      </c>
      <c r="F11" s="144"/>
      <c r="G11" s="146"/>
      <c r="H11" s="153" t="s">
        <v>3</v>
      </c>
      <c r="I11" s="83"/>
      <c r="J11" s="101">
        <v>123</v>
      </c>
      <c r="K11" s="147">
        <f>J11/1.9</f>
        <v>64.73684210526316</v>
      </c>
      <c r="L11" s="100">
        <f>RANK(K11,K$10:K$12,0)</f>
        <v>2</v>
      </c>
      <c r="M11" s="101">
        <v>125.5</v>
      </c>
      <c r="N11" s="147">
        <f>M11/1.9</f>
        <v>66.05263157894737</v>
      </c>
      <c r="O11" s="100">
        <f>RANK(N11,N$10:N$12,0)</f>
        <v>2</v>
      </c>
      <c r="P11" s="101">
        <v>124</v>
      </c>
      <c r="Q11" s="147">
        <f>P11/1.9</f>
        <v>65.26315789473685</v>
      </c>
      <c r="R11" s="100">
        <f>RANK(Q11,Q$10:Q$12,0)</f>
        <v>3</v>
      </c>
      <c r="S11" s="100"/>
      <c r="T11" s="100"/>
      <c r="U11" s="148">
        <f>P11+M11+J11</f>
        <v>372.5</v>
      </c>
      <c r="V11" s="149"/>
      <c r="W11" s="147">
        <f>(K11+N11+Q11)/3</f>
        <v>65.35087719298245</v>
      </c>
    </row>
    <row r="12" spans="1:23" s="76" customFormat="1" ht="56.25" customHeight="1">
      <c r="A12" s="81">
        <f>RANK(W12,$W$10:$W$12)</f>
        <v>3</v>
      </c>
      <c r="B12" s="140" t="s">
        <v>94</v>
      </c>
      <c r="C12" s="141"/>
      <c r="D12" s="142"/>
      <c r="E12" s="154" t="s">
        <v>98</v>
      </c>
      <c r="F12" s="155"/>
      <c r="G12" s="146" t="s">
        <v>42</v>
      </c>
      <c r="H12" s="146" t="s">
        <v>3</v>
      </c>
      <c r="I12" s="83"/>
      <c r="J12" s="101">
        <v>122.5</v>
      </c>
      <c r="K12" s="147">
        <f>J12/1.9</f>
        <v>64.47368421052632</v>
      </c>
      <c r="L12" s="100">
        <f>RANK(K12,K$10:K$12,0)</f>
        <v>3</v>
      </c>
      <c r="M12" s="101">
        <v>116.5</v>
      </c>
      <c r="N12" s="147">
        <f>M12/1.9</f>
        <v>61.31578947368421</v>
      </c>
      <c r="O12" s="100">
        <f>RANK(N12,N$10:N$12,0)</f>
        <v>3</v>
      </c>
      <c r="P12" s="101">
        <v>126.5</v>
      </c>
      <c r="Q12" s="147">
        <f>P12/1.9</f>
        <v>66.57894736842105</v>
      </c>
      <c r="R12" s="100">
        <f>RANK(Q12,Q$10:Q$12,0)</f>
        <v>2</v>
      </c>
      <c r="S12" s="100"/>
      <c r="T12" s="100"/>
      <c r="U12" s="148">
        <f>P12+M12+J12</f>
        <v>365.5</v>
      </c>
      <c r="V12" s="149"/>
      <c r="W12" s="147">
        <f>(K12+N12+Q12)/3</f>
        <v>64.12280701754385</v>
      </c>
    </row>
    <row r="13" spans="1:23" s="76" customFormat="1" ht="56.25" customHeight="1">
      <c r="A13" s="307" t="s">
        <v>99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</row>
    <row r="14" spans="1:23" s="158" customFormat="1" ht="56.25" customHeight="1">
      <c r="A14" s="156">
        <v>1</v>
      </c>
      <c r="B14" s="143" t="s">
        <v>100</v>
      </c>
      <c r="C14" s="150"/>
      <c r="D14" s="151"/>
      <c r="E14" s="157" t="s">
        <v>101</v>
      </c>
      <c r="F14" s="155"/>
      <c r="G14" s="146" t="s">
        <v>42</v>
      </c>
      <c r="H14" s="146" t="s">
        <v>3</v>
      </c>
      <c r="I14" s="15"/>
      <c r="J14" s="98">
        <v>112</v>
      </c>
      <c r="K14" s="99">
        <f>J14/1.7</f>
        <v>65.88235294117648</v>
      </c>
      <c r="L14" s="100">
        <v>1</v>
      </c>
      <c r="M14" s="101">
        <v>115</v>
      </c>
      <c r="N14" s="99">
        <f>M14/1.7</f>
        <v>67.64705882352942</v>
      </c>
      <c r="O14" s="100">
        <v>1</v>
      </c>
      <c r="P14" s="101">
        <v>116.5</v>
      </c>
      <c r="Q14" s="99">
        <f>P14/1.7</f>
        <v>68.52941176470588</v>
      </c>
      <c r="R14" s="102">
        <v>1</v>
      </c>
      <c r="S14" s="103"/>
      <c r="T14" s="103"/>
      <c r="U14" s="104">
        <f>P14+M14+J14</f>
        <v>343.5</v>
      </c>
      <c r="V14" s="105"/>
      <c r="W14" s="106">
        <f>(K14+N14+Q14)/3</f>
        <v>67.3529411764706</v>
      </c>
    </row>
    <row r="15" spans="2:23" s="41" customFormat="1" ht="39" customHeight="1">
      <c r="B15" s="40" t="s">
        <v>43</v>
      </c>
      <c r="E15" s="42"/>
      <c r="H15" s="44" t="s">
        <v>44</v>
      </c>
      <c r="I15" s="44" t="s">
        <v>92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W15" s="45"/>
    </row>
    <row r="16" spans="2:23" s="41" customFormat="1" ht="39" customHeight="1">
      <c r="B16" s="40" t="s">
        <v>45</v>
      </c>
      <c r="E16" s="42"/>
      <c r="H16" s="47" t="s">
        <v>46</v>
      </c>
      <c r="I16" s="47" t="s">
        <v>46</v>
      </c>
      <c r="R16" s="40"/>
      <c r="W16" s="45"/>
    </row>
    <row r="17" spans="1:23" s="126" customFormat="1" ht="39" customHeight="1">
      <c r="A17" s="125"/>
      <c r="C17" s="127"/>
      <c r="D17" s="128"/>
      <c r="F17" s="127"/>
      <c r="G17" s="127"/>
      <c r="H17" s="129"/>
      <c r="I17" s="129"/>
      <c r="J17" s="130"/>
      <c r="L17" s="131"/>
      <c r="M17" s="132"/>
      <c r="N17" s="133"/>
      <c r="O17" s="131"/>
      <c r="P17" s="132"/>
      <c r="Q17" s="133"/>
      <c r="R17" s="131"/>
      <c r="S17" s="131"/>
      <c r="T17" s="131"/>
      <c r="U17" s="131"/>
      <c r="V17" s="131"/>
      <c r="W17" s="131"/>
    </row>
    <row r="18" ht="12.75">
      <c r="W18" s="134"/>
    </row>
  </sheetData>
  <sheetProtection selectLockedCells="1" selectUnlockedCells="1"/>
  <mergeCells count="24">
    <mergeCell ref="E7:E8"/>
    <mergeCell ref="F7:F8"/>
    <mergeCell ref="A2:W2"/>
    <mergeCell ref="A3:W3"/>
    <mergeCell ref="A4:W4"/>
    <mergeCell ref="A5:W5"/>
    <mergeCell ref="A6:E6"/>
    <mergeCell ref="R6:W6"/>
    <mergeCell ref="A13:W13"/>
    <mergeCell ref="T7:T8"/>
    <mergeCell ref="U7:U8"/>
    <mergeCell ref="V7:V8"/>
    <mergeCell ref="W7:W8"/>
    <mergeCell ref="A9:W9"/>
    <mergeCell ref="G7:G8"/>
    <mergeCell ref="H7:H8"/>
    <mergeCell ref="J7:L7"/>
    <mergeCell ref="M7:O7"/>
    <mergeCell ref="P7:R7"/>
    <mergeCell ref="S7:S8"/>
    <mergeCell ref="A7:A8"/>
    <mergeCell ref="B7:B8"/>
    <mergeCell ref="C7:C8"/>
    <mergeCell ref="D7:D8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D33"/>
  <sheetViews>
    <sheetView view="pageBreakPreview" zoomScale="70" zoomScaleSheetLayoutView="70" workbookViewId="0" topLeftCell="A5">
      <selection activeCell="Z19" sqref="Z19"/>
    </sheetView>
  </sheetViews>
  <sheetFormatPr defaultColWidth="10.66015625" defaultRowHeight="12.75"/>
  <cols>
    <col min="1" max="1" width="6.16015625" style="207" customWidth="1"/>
    <col min="2" max="2" width="25.33203125" style="208" customWidth="1"/>
    <col min="3" max="3" width="10.66015625" style="207" hidden="1" customWidth="1"/>
    <col min="4" max="4" width="6.33203125" style="209" hidden="1" customWidth="1"/>
    <col min="5" max="5" width="54" style="210" customWidth="1"/>
    <col min="6" max="6" width="10.66015625" style="207" hidden="1" customWidth="1"/>
    <col min="7" max="7" width="10.66015625" style="209" hidden="1" customWidth="1"/>
    <col min="8" max="8" width="40.33203125" style="207" customWidth="1"/>
    <col min="9" max="9" width="2.5" style="207" hidden="1" customWidth="1"/>
    <col min="10" max="10" width="9.66015625" style="211" customWidth="1"/>
    <col min="11" max="11" width="13" style="212" customWidth="1"/>
    <col min="12" max="12" width="5.5" style="207" customWidth="1"/>
    <col min="13" max="13" width="9.16015625" style="211" customWidth="1"/>
    <col min="14" max="14" width="13" style="212" customWidth="1"/>
    <col min="15" max="15" width="5" style="207" customWidth="1"/>
    <col min="16" max="16" width="9.33203125" style="211" customWidth="1"/>
    <col min="17" max="17" width="13" style="212" customWidth="1"/>
    <col min="18" max="18" width="5.66015625" style="207" customWidth="1"/>
    <col min="19" max="19" width="4.83203125" style="207" customWidth="1"/>
    <col min="20" max="20" width="5.16015625" style="207" customWidth="1"/>
    <col min="21" max="21" width="10.16015625" style="207" customWidth="1"/>
    <col min="22" max="22" width="6.83203125" style="207" hidden="1" customWidth="1"/>
    <col min="23" max="23" width="14.66015625" style="212" customWidth="1"/>
    <col min="24" max="16384" width="10.66015625" style="207" customWidth="1"/>
  </cols>
  <sheetData>
    <row r="1" spans="1:30" s="169" customFormat="1" ht="12.75" hidden="1">
      <c r="A1" s="159" t="s">
        <v>47</v>
      </c>
      <c r="B1" s="160"/>
      <c r="C1" s="159" t="s">
        <v>48</v>
      </c>
      <c r="D1" s="161"/>
      <c r="E1" s="162"/>
      <c r="F1" s="159" t="s">
        <v>49</v>
      </c>
      <c r="G1" s="163"/>
      <c r="H1" s="164"/>
      <c r="I1" s="164"/>
      <c r="J1" s="165"/>
      <c r="K1" s="166" t="s">
        <v>50</v>
      </c>
      <c r="L1" s="167"/>
      <c r="M1" s="165"/>
      <c r="N1" s="166" t="s">
        <v>51</v>
      </c>
      <c r="O1" s="167"/>
      <c r="P1" s="165"/>
      <c r="Q1" s="166" t="s">
        <v>52</v>
      </c>
      <c r="R1" s="167"/>
      <c r="S1" s="167"/>
      <c r="T1" s="167"/>
      <c r="U1" s="167"/>
      <c r="V1" s="167"/>
      <c r="W1" s="168" t="s">
        <v>53</v>
      </c>
      <c r="X1" s="170"/>
      <c r="Y1" s="170"/>
      <c r="Z1" s="170"/>
      <c r="AA1" s="170"/>
      <c r="AB1" s="170"/>
      <c r="AD1" s="170"/>
    </row>
    <row r="2" spans="1:23" s="171" customFormat="1" ht="53.25" customHeight="1">
      <c r="A2" s="298" t="str">
        <f>'МП БП'!A1:V1</f>
        <v xml:space="preserve">КУБОК КСК "РУССКИЙ АЛМАЗ" ПО ВЫЕЗДКЕ,  11  ЭТАП 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3" s="172" customFormat="1" ht="27.75" customHeight="1" hidden="1">
      <c r="A3" s="331" t="s">
        <v>102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</row>
    <row r="4" spans="1:23" s="173" customFormat="1" ht="24" customHeight="1">
      <c r="A4" s="332" t="s">
        <v>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</row>
    <row r="5" spans="1:23" s="174" customFormat="1" ht="27.75" customHeight="1">
      <c r="A5" s="333" t="s">
        <v>103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</row>
    <row r="6" spans="1:23" s="177" customFormat="1" ht="15" customHeight="1">
      <c r="A6" s="334" t="s">
        <v>3</v>
      </c>
      <c r="B6" s="334"/>
      <c r="C6" s="334"/>
      <c r="D6" s="334"/>
      <c r="E6" s="334"/>
      <c r="F6" s="175"/>
      <c r="G6" s="175"/>
      <c r="H6" s="175"/>
      <c r="I6" s="175"/>
      <c r="J6" s="176"/>
      <c r="K6" s="176"/>
      <c r="L6" s="176"/>
      <c r="M6" s="176"/>
      <c r="N6" s="176"/>
      <c r="O6" s="176"/>
      <c r="P6" s="176"/>
      <c r="Q6" s="176"/>
      <c r="S6" s="178"/>
      <c r="T6" s="178"/>
      <c r="U6" s="178"/>
      <c r="V6" s="178"/>
      <c r="W6" s="179" t="s">
        <v>4</v>
      </c>
    </row>
    <row r="7" spans="1:23" s="181" customFormat="1" ht="13.5" customHeight="1">
      <c r="A7" s="335" t="s">
        <v>5</v>
      </c>
      <c r="B7" s="336" t="s">
        <v>104</v>
      </c>
      <c r="C7" s="337" t="s">
        <v>7</v>
      </c>
      <c r="D7" s="337" t="s">
        <v>8</v>
      </c>
      <c r="E7" s="327" t="s">
        <v>105</v>
      </c>
      <c r="F7" s="327" t="s">
        <v>10</v>
      </c>
      <c r="G7" s="327" t="s">
        <v>11</v>
      </c>
      <c r="H7" s="328" t="s">
        <v>12</v>
      </c>
      <c r="I7" s="180"/>
      <c r="J7" s="329" t="s">
        <v>13</v>
      </c>
      <c r="K7" s="329"/>
      <c r="L7" s="329"/>
      <c r="M7" s="330" t="s">
        <v>14</v>
      </c>
      <c r="N7" s="330"/>
      <c r="O7" s="330"/>
      <c r="P7" s="329" t="s">
        <v>15</v>
      </c>
      <c r="Q7" s="329"/>
      <c r="R7" s="329"/>
      <c r="S7" s="324" t="s">
        <v>16</v>
      </c>
      <c r="T7" s="324" t="s">
        <v>17</v>
      </c>
      <c r="U7" s="325" t="s">
        <v>18</v>
      </c>
      <c r="V7" s="325" t="s">
        <v>19</v>
      </c>
      <c r="W7" s="326" t="s">
        <v>20</v>
      </c>
    </row>
    <row r="8" spans="1:23" s="181" customFormat="1" ht="38.25" customHeight="1">
      <c r="A8" s="335"/>
      <c r="B8" s="336"/>
      <c r="C8" s="337"/>
      <c r="D8" s="337"/>
      <c r="E8" s="327"/>
      <c r="F8" s="327"/>
      <c r="G8" s="327"/>
      <c r="H8" s="328"/>
      <c r="I8" s="180"/>
      <c r="J8" s="182" t="s">
        <v>21</v>
      </c>
      <c r="K8" s="183" t="s">
        <v>22</v>
      </c>
      <c r="L8" s="184" t="s">
        <v>23</v>
      </c>
      <c r="M8" s="182" t="s">
        <v>21</v>
      </c>
      <c r="N8" s="183" t="s">
        <v>22</v>
      </c>
      <c r="O8" s="184" t="s">
        <v>23</v>
      </c>
      <c r="P8" s="182" t="s">
        <v>21</v>
      </c>
      <c r="Q8" s="183" t="s">
        <v>22</v>
      </c>
      <c r="R8" s="184" t="s">
        <v>23</v>
      </c>
      <c r="S8" s="324"/>
      <c r="T8" s="324"/>
      <c r="U8" s="325"/>
      <c r="V8" s="325"/>
      <c r="W8" s="326"/>
    </row>
    <row r="9" spans="1:23" s="185" customFormat="1" ht="33.75" customHeight="1">
      <c r="A9" s="322" t="s">
        <v>106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</row>
    <row r="10" spans="1:23" s="158" customFormat="1" ht="33.75" customHeight="1">
      <c r="A10" s="323" t="s">
        <v>59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</row>
    <row r="11" spans="1:30" s="189" customFormat="1" ht="33.75" customHeight="1">
      <c r="A11" s="156">
        <f>RANK(W11,$W$11:$W$15)</f>
        <v>1</v>
      </c>
      <c r="B11" s="35" t="s">
        <v>107</v>
      </c>
      <c r="C11" s="24"/>
      <c r="D11" s="36"/>
      <c r="E11" s="32" t="s">
        <v>108</v>
      </c>
      <c r="F11" s="33" t="s">
        <v>109</v>
      </c>
      <c r="G11" s="38" t="s">
        <v>110</v>
      </c>
      <c r="H11" s="15" t="s">
        <v>3</v>
      </c>
      <c r="I11" s="15"/>
      <c r="J11" s="98">
        <v>196</v>
      </c>
      <c r="K11" s="99">
        <f>J11/3</f>
        <v>65.33333333333333</v>
      </c>
      <c r="L11" s="186">
        <f>RANK(K11,K$11:K$15,0)</f>
        <v>1</v>
      </c>
      <c r="M11" s="98">
        <v>200</v>
      </c>
      <c r="N11" s="99">
        <f>M11/3</f>
        <v>66.66666666666667</v>
      </c>
      <c r="O11" s="186">
        <f>RANK(N11,N$11:N$15,0)</f>
        <v>1</v>
      </c>
      <c r="P11" s="98">
        <v>201</v>
      </c>
      <c r="Q11" s="99">
        <f>P11/3</f>
        <v>67</v>
      </c>
      <c r="R11" s="186">
        <f>RANK(Q11,Q$11:Q$15,0)</f>
        <v>1</v>
      </c>
      <c r="S11" s="186"/>
      <c r="T11" s="186"/>
      <c r="U11" s="187">
        <f>P11+M11+J11</f>
        <v>597</v>
      </c>
      <c r="V11" s="188"/>
      <c r="W11" s="99">
        <f>(K11+N11+Q11)/3</f>
        <v>66.33333333333333</v>
      </c>
      <c r="X11" s="158"/>
      <c r="Y11" s="158"/>
      <c r="Z11" s="158"/>
      <c r="AA11" s="158"/>
      <c r="AB11" s="158"/>
      <c r="AC11" s="158"/>
      <c r="AD11" s="158"/>
    </row>
    <row r="12" spans="1:30" s="189" customFormat="1" ht="33.75" customHeight="1">
      <c r="A12" s="156">
        <f>RANK(W12,$W$11:$W$15)</f>
        <v>2</v>
      </c>
      <c r="B12" s="26" t="s">
        <v>111</v>
      </c>
      <c r="C12" s="24" t="s">
        <v>112</v>
      </c>
      <c r="D12" s="190"/>
      <c r="E12" s="191" t="s">
        <v>113</v>
      </c>
      <c r="F12" s="33" t="s">
        <v>114</v>
      </c>
      <c r="G12" s="34"/>
      <c r="H12" s="28" t="s">
        <v>3</v>
      </c>
      <c r="I12" s="15"/>
      <c r="J12" s="98">
        <v>196</v>
      </c>
      <c r="K12" s="99">
        <f>J12/3</f>
        <v>65.33333333333333</v>
      </c>
      <c r="L12" s="186">
        <f>RANK(K12,K$11:K$15,0)</f>
        <v>1</v>
      </c>
      <c r="M12" s="98">
        <v>197</v>
      </c>
      <c r="N12" s="99">
        <f>M12/3</f>
        <v>65.66666666666667</v>
      </c>
      <c r="O12" s="186">
        <f>RANK(N12,N$11:N$15,0)</f>
        <v>2</v>
      </c>
      <c r="P12" s="98">
        <v>197</v>
      </c>
      <c r="Q12" s="99">
        <f>P12/3</f>
        <v>65.66666666666667</v>
      </c>
      <c r="R12" s="186">
        <f>RANK(Q12,Q$11:Q$15,0)</f>
        <v>3</v>
      </c>
      <c r="S12" s="186"/>
      <c r="T12" s="186"/>
      <c r="U12" s="187">
        <f>P12+M12+J12</f>
        <v>590</v>
      </c>
      <c r="V12" s="188"/>
      <c r="W12" s="99">
        <f>(K12+N12+Q12)/3</f>
        <v>65.55555555555556</v>
      </c>
      <c r="X12" s="192"/>
      <c r="Y12" s="192"/>
      <c r="Z12" s="192"/>
      <c r="AA12" s="192"/>
      <c r="AB12" s="192"/>
      <c r="AC12" s="192"/>
      <c r="AD12" s="158"/>
    </row>
    <row r="13" spans="1:30" s="189" customFormat="1" ht="33.75" customHeight="1">
      <c r="A13" s="156">
        <f>RANK(W13,$W$11:$W$15)</f>
        <v>3</v>
      </c>
      <c r="B13" s="29" t="s">
        <v>115</v>
      </c>
      <c r="C13" s="24" t="s">
        <v>116</v>
      </c>
      <c r="D13" s="15"/>
      <c r="E13" s="26" t="s">
        <v>117</v>
      </c>
      <c r="F13" s="17"/>
      <c r="G13" s="38" t="s">
        <v>42</v>
      </c>
      <c r="H13" s="38" t="s">
        <v>3</v>
      </c>
      <c r="I13" s="15"/>
      <c r="J13" s="98">
        <v>192</v>
      </c>
      <c r="K13" s="99">
        <f>J13/3</f>
        <v>64</v>
      </c>
      <c r="L13" s="186">
        <f>RANK(K13,K$11:K$15,0)</f>
        <v>3</v>
      </c>
      <c r="M13" s="98">
        <v>197</v>
      </c>
      <c r="N13" s="99">
        <f>M13/3</f>
        <v>65.66666666666667</v>
      </c>
      <c r="O13" s="186">
        <f>RANK(N13,N$11:N$15,0)</f>
        <v>2</v>
      </c>
      <c r="P13" s="98">
        <v>199</v>
      </c>
      <c r="Q13" s="99">
        <f>P13/3</f>
        <v>66.33333333333333</v>
      </c>
      <c r="R13" s="186">
        <f>RANK(Q13,Q$11:Q$15,0)</f>
        <v>2</v>
      </c>
      <c r="S13" s="186"/>
      <c r="T13" s="186"/>
      <c r="U13" s="187">
        <f>P13+M13+J13</f>
        <v>588</v>
      </c>
      <c r="V13" s="188"/>
      <c r="W13" s="99">
        <f>(K13+N13+Q13)/3</f>
        <v>65.33333333333333</v>
      </c>
      <c r="X13" s="192"/>
      <c r="Y13" s="192"/>
      <c r="Z13" s="192"/>
      <c r="AA13" s="192"/>
      <c r="AB13" s="192"/>
      <c r="AC13" s="192"/>
      <c r="AD13" s="158"/>
    </row>
    <row r="14" spans="1:30" s="189" customFormat="1" ht="33.75" customHeight="1">
      <c r="A14" s="156">
        <f>RANK(W14,$W$11:$W$15)</f>
        <v>4</v>
      </c>
      <c r="B14" s="193" t="s">
        <v>118</v>
      </c>
      <c r="C14" s="24"/>
      <c r="D14" s="194" t="s">
        <v>65</v>
      </c>
      <c r="E14" s="26" t="s">
        <v>119</v>
      </c>
      <c r="F14" s="17" t="s">
        <v>120</v>
      </c>
      <c r="G14" s="38" t="s">
        <v>42</v>
      </c>
      <c r="H14" s="38" t="s">
        <v>3</v>
      </c>
      <c r="I14" s="15"/>
      <c r="J14" s="98">
        <v>190</v>
      </c>
      <c r="K14" s="99">
        <f>J14/3</f>
        <v>63.333333333333336</v>
      </c>
      <c r="L14" s="186">
        <f>RANK(K14,K$11:K$15,0)</f>
        <v>4</v>
      </c>
      <c r="M14" s="98">
        <v>188</v>
      </c>
      <c r="N14" s="99">
        <f>M14/3</f>
        <v>62.666666666666664</v>
      </c>
      <c r="O14" s="186">
        <f>RANK(N14,N$11:N$15,0)</f>
        <v>4</v>
      </c>
      <c r="P14" s="98">
        <v>191</v>
      </c>
      <c r="Q14" s="99">
        <f>P14/3</f>
        <v>63.666666666666664</v>
      </c>
      <c r="R14" s="186">
        <f>RANK(Q14,Q$11:Q$15,0)</f>
        <v>5</v>
      </c>
      <c r="S14" s="186"/>
      <c r="T14" s="186"/>
      <c r="U14" s="187">
        <f>P14+M14+J14</f>
        <v>569</v>
      </c>
      <c r="V14" s="188"/>
      <c r="W14" s="99">
        <f>(K14+N14+Q14)/3</f>
        <v>63.22222222222222</v>
      </c>
      <c r="X14" s="158"/>
      <c r="Y14" s="158"/>
      <c r="Z14" s="158"/>
      <c r="AA14" s="158"/>
      <c r="AB14" s="158"/>
      <c r="AC14" s="158"/>
      <c r="AD14" s="158"/>
    </row>
    <row r="15" spans="1:30" s="189" customFormat="1" ht="33.75" customHeight="1">
      <c r="A15" s="156">
        <f>RANK(W15,$W$11:$W$15)</f>
        <v>5</v>
      </c>
      <c r="B15" s="13" t="s">
        <v>121</v>
      </c>
      <c r="C15" s="24" t="s">
        <v>122</v>
      </c>
      <c r="D15" s="25" t="s">
        <v>24</v>
      </c>
      <c r="E15" s="32" t="s">
        <v>123</v>
      </c>
      <c r="F15" s="17"/>
      <c r="G15" s="38"/>
      <c r="H15" s="39" t="s">
        <v>3</v>
      </c>
      <c r="I15" s="15"/>
      <c r="J15" s="98">
        <v>181.5</v>
      </c>
      <c r="K15" s="99">
        <f>J15/3</f>
        <v>60.5</v>
      </c>
      <c r="L15" s="186">
        <f>RANK(K15,K$11:K$15,0)</f>
        <v>5</v>
      </c>
      <c r="M15" s="98">
        <v>185</v>
      </c>
      <c r="N15" s="99">
        <f>M15/3</f>
        <v>61.666666666666664</v>
      </c>
      <c r="O15" s="186">
        <f>RANK(N15,N$11:N$15,0)</f>
        <v>5</v>
      </c>
      <c r="P15" s="98">
        <v>193</v>
      </c>
      <c r="Q15" s="99">
        <f>P15/3</f>
        <v>64.33333333333333</v>
      </c>
      <c r="R15" s="186">
        <f>RANK(Q15,Q$11:Q$15,0)</f>
        <v>4</v>
      </c>
      <c r="S15" s="186"/>
      <c r="T15" s="186"/>
      <c r="U15" s="187">
        <f>P15+M15+J15</f>
        <v>559.5</v>
      </c>
      <c r="V15" s="188"/>
      <c r="W15" s="99">
        <f>(K15+N15+Q15)/3</f>
        <v>62.166666666666664</v>
      </c>
      <c r="X15" s="158"/>
      <c r="Y15" s="158"/>
      <c r="Z15" s="158"/>
      <c r="AA15" s="158"/>
      <c r="AB15" s="158"/>
      <c r="AC15" s="158"/>
      <c r="AD15" s="158"/>
    </row>
    <row r="16" spans="1:29" s="158" customFormat="1" ht="26.25" customHeight="1">
      <c r="A16" s="323" t="s">
        <v>124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195"/>
      <c r="Y16" s="195"/>
      <c r="Z16" s="195"/>
      <c r="AA16" s="195"/>
      <c r="AB16" s="195"/>
      <c r="AC16" s="192"/>
    </row>
    <row r="17" spans="1:29" s="197" customFormat="1" ht="33.75" customHeight="1">
      <c r="A17" s="196">
        <f>RANK(W17,$W$17:$W$20)</f>
        <v>1</v>
      </c>
      <c r="B17" s="35" t="s">
        <v>125</v>
      </c>
      <c r="C17" s="24" t="s">
        <v>76</v>
      </c>
      <c r="D17" s="82">
        <v>2</v>
      </c>
      <c r="E17" s="16" t="s">
        <v>126</v>
      </c>
      <c r="F17" s="37" t="s">
        <v>127</v>
      </c>
      <c r="G17" s="36" t="s">
        <v>42</v>
      </c>
      <c r="H17" s="38" t="s">
        <v>3</v>
      </c>
      <c r="I17" s="15"/>
      <c r="J17" s="98">
        <v>189</v>
      </c>
      <c r="K17" s="99">
        <f>J17/3</f>
        <v>63</v>
      </c>
      <c r="L17" s="186">
        <f>RANK(K17,$K$17:$K$20,0)</f>
        <v>2</v>
      </c>
      <c r="M17" s="98">
        <v>193.5</v>
      </c>
      <c r="N17" s="99">
        <f>M17/3</f>
        <v>64.5</v>
      </c>
      <c r="O17" s="186">
        <f>RANK(N17,$N$17:$N$20,0)</f>
        <v>2</v>
      </c>
      <c r="P17" s="98">
        <v>192</v>
      </c>
      <c r="Q17" s="99">
        <f>P17/3</f>
        <v>64</v>
      </c>
      <c r="R17" s="186">
        <f>RANK(Q17,$Q$17:$Q$20,0)</f>
        <v>2</v>
      </c>
      <c r="S17" s="186"/>
      <c r="T17" s="186"/>
      <c r="U17" s="187">
        <f>P17+M17+J17</f>
        <v>574.5</v>
      </c>
      <c r="V17" s="188"/>
      <c r="W17" s="99">
        <f>(K17+N17+Q17)/3</f>
        <v>63.833333333333336</v>
      </c>
      <c r="X17" s="198"/>
      <c r="Y17" s="198"/>
      <c r="Z17" s="198"/>
      <c r="AA17" s="198"/>
      <c r="AB17" s="198"/>
      <c r="AC17" s="198"/>
    </row>
    <row r="18" spans="1:29" s="197" customFormat="1" ht="33.75" customHeight="1">
      <c r="A18" s="196">
        <f>RANK(W18,$W$17:$W$20)</f>
        <v>2</v>
      </c>
      <c r="B18" s="26" t="s">
        <v>128</v>
      </c>
      <c r="C18" s="24" t="s">
        <v>129</v>
      </c>
      <c r="D18" s="31" t="s">
        <v>130</v>
      </c>
      <c r="E18" s="16" t="s">
        <v>131</v>
      </c>
      <c r="F18" s="27" t="s">
        <v>132</v>
      </c>
      <c r="G18" s="38" t="s">
        <v>42</v>
      </c>
      <c r="H18" s="38" t="s">
        <v>3</v>
      </c>
      <c r="I18" s="15"/>
      <c r="J18" s="98">
        <v>191.5</v>
      </c>
      <c r="K18" s="99">
        <f>J18/3</f>
        <v>63.833333333333336</v>
      </c>
      <c r="L18" s="186">
        <f>RANK(K18,$K$17:$K$20,0)</f>
        <v>1</v>
      </c>
      <c r="M18" s="98">
        <v>194.5</v>
      </c>
      <c r="N18" s="99">
        <f>M18/3</f>
        <v>64.83333333333333</v>
      </c>
      <c r="O18" s="186">
        <f>RANK(N18,$N$17:$N$20,0)</f>
        <v>1</v>
      </c>
      <c r="P18" s="98">
        <v>180.5</v>
      </c>
      <c r="Q18" s="99">
        <f>P18/3</f>
        <v>60.166666666666664</v>
      </c>
      <c r="R18" s="186">
        <f>RANK(Q18,$Q$17:$Q$20,0)</f>
        <v>3</v>
      </c>
      <c r="S18" s="186"/>
      <c r="T18" s="186"/>
      <c r="U18" s="187">
        <f>P18+M18+J18</f>
        <v>566.5</v>
      </c>
      <c r="V18" s="188"/>
      <c r="W18" s="99">
        <f>(K18+N18+Q18)/3</f>
        <v>62.944444444444436</v>
      </c>
      <c r="X18" s="198"/>
      <c r="Y18" s="198"/>
      <c r="Z18" s="198"/>
      <c r="AA18" s="198"/>
      <c r="AB18" s="198"/>
      <c r="AC18" s="198"/>
    </row>
    <row r="19" spans="1:23" s="197" customFormat="1" ht="33.75" customHeight="1">
      <c r="A19" s="196">
        <f>RANK(W19,$W$17:$W$20)</f>
        <v>3</v>
      </c>
      <c r="B19" s="35" t="s">
        <v>133</v>
      </c>
      <c r="C19" s="199"/>
      <c r="D19" s="25" t="s">
        <v>130</v>
      </c>
      <c r="E19" s="26" t="s">
        <v>134</v>
      </c>
      <c r="F19" s="33" t="s">
        <v>135</v>
      </c>
      <c r="G19" s="34" t="s">
        <v>42</v>
      </c>
      <c r="H19" s="200" t="s">
        <v>3</v>
      </c>
      <c r="I19" s="15"/>
      <c r="J19" s="98">
        <v>180</v>
      </c>
      <c r="K19" s="99">
        <f>J19/3</f>
        <v>60</v>
      </c>
      <c r="L19" s="186">
        <f>RANK(K19,$K$17:$K$20,0)</f>
        <v>3</v>
      </c>
      <c r="M19" s="98">
        <v>184</v>
      </c>
      <c r="N19" s="99">
        <f>M19/3</f>
        <v>61.333333333333336</v>
      </c>
      <c r="O19" s="186">
        <f>RANK(N19,$N$17:$N$20,0)</f>
        <v>3</v>
      </c>
      <c r="P19" s="98">
        <v>193</v>
      </c>
      <c r="Q19" s="99">
        <f>P19/3</f>
        <v>64.33333333333333</v>
      </c>
      <c r="R19" s="186">
        <f>RANK(Q19,$Q$17:$Q$20,0)</f>
        <v>1</v>
      </c>
      <c r="S19" s="186"/>
      <c r="T19" s="186"/>
      <c r="U19" s="187">
        <f>P19+M19+J19</f>
        <v>557</v>
      </c>
      <c r="V19" s="188"/>
      <c r="W19" s="99">
        <f>(K19+N19+Q19)/3</f>
        <v>61.88888888888889</v>
      </c>
    </row>
    <row r="20" spans="1:23" s="197" customFormat="1" ht="33.75" customHeight="1">
      <c r="A20" s="196">
        <f>RANK(W20,$W$17:$W$20)</f>
        <v>4</v>
      </c>
      <c r="B20" s="35" t="s">
        <v>136</v>
      </c>
      <c r="C20" s="201" t="s">
        <v>137</v>
      </c>
      <c r="D20" s="36" t="s">
        <v>65</v>
      </c>
      <c r="E20" s="16" t="s">
        <v>138</v>
      </c>
      <c r="F20" s="37"/>
      <c r="G20" s="15"/>
      <c r="H20" s="38" t="s">
        <v>3</v>
      </c>
      <c r="I20" s="15"/>
      <c r="J20" s="98">
        <v>170</v>
      </c>
      <c r="K20" s="99">
        <f>J20/3</f>
        <v>56.666666666666664</v>
      </c>
      <c r="L20" s="186">
        <f>RANK(K20,$K$17:$K$20,0)</f>
        <v>4</v>
      </c>
      <c r="M20" s="98">
        <v>175.5</v>
      </c>
      <c r="N20" s="99">
        <f>M20/3</f>
        <v>58.5</v>
      </c>
      <c r="O20" s="186">
        <f>RANK(N20,$N$17:$N$20,0)</f>
        <v>4</v>
      </c>
      <c r="P20" s="98">
        <v>169.5</v>
      </c>
      <c r="Q20" s="99">
        <f>P20/3</f>
        <v>56.5</v>
      </c>
      <c r="R20" s="186">
        <f>RANK(Q20,$Q$17:$Q$20,0)</f>
        <v>4</v>
      </c>
      <c r="S20" s="186"/>
      <c r="T20" s="186"/>
      <c r="U20" s="187">
        <f>P20+M20+J20</f>
        <v>515</v>
      </c>
      <c r="V20" s="188"/>
      <c r="W20" s="99">
        <f>(K20+N20+Q20)/3</f>
        <v>57.22222222222222</v>
      </c>
    </row>
    <row r="21" spans="1:23" s="158" customFormat="1" ht="27" customHeight="1">
      <c r="A21" s="323" t="s">
        <v>139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</row>
    <row r="22" spans="1:30" s="202" customFormat="1" ht="33.75" customHeight="1">
      <c r="A22" s="196">
        <f>RANK(W22,$W$22:$W$25)</f>
        <v>1</v>
      </c>
      <c r="B22" s="13" t="s">
        <v>140</v>
      </c>
      <c r="C22" s="203" t="s">
        <v>141</v>
      </c>
      <c r="D22" s="31"/>
      <c r="E22" s="13" t="s">
        <v>142</v>
      </c>
      <c r="F22" s="204"/>
      <c r="G22" s="34"/>
      <c r="H22" s="200" t="s">
        <v>143</v>
      </c>
      <c r="I22" s="15"/>
      <c r="J22" s="98">
        <v>243.5</v>
      </c>
      <c r="K22" s="99">
        <f>J22/3.4</f>
        <v>71.61764705882354</v>
      </c>
      <c r="L22" s="186">
        <f>RANK(K22,K$22:K$25,0)</f>
        <v>1</v>
      </c>
      <c r="M22" s="98">
        <v>237.5</v>
      </c>
      <c r="N22" s="99">
        <f>M22/3.4</f>
        <v>69.8529411764706</v>
      </c>
      <c r="O22" s="186">
        <f>RANK(N22,N$22:N$25,0)</f>
        <v>1</v>
      </c>
      <c r="P22" s="98">
        <v>231</v>
      </c>
      <c r="Q22" s="99">
        <f>P22/3.4</f>
        <v>67.94117647058823</v>
      </c>
      <c r="R22" s="186">
        <f>RANK(Q22,Q$22:Q$25,0)</f>
        <v>2</v>
      </c>
      <c r="S22" s="186"/>
      <c r="T22" s="186"/>
      <c r="U22" s="187">
        <f>P22+M22+J22</f>
        <v>712</v>
      </c>
      <c r="V22" s="188"/>
      <c r="W22" s="99">
        <f>(K22+N22+Q22)/3</f>
        <v>69.80392156862746</v>
      </c>
      <c r="X22" s="197"/>
      <c r="Y22" s="197"/>
      <c r="Z22" s="197"/>
      <c r="AA22" s="197"/>
      <c r="AB22" s="197"/>
      <c r="AC22" s="197"/>
      <c r="AD22" s="197"/>
    </row>
    <row r="23" spans="1:30" s="202" customFormat="1" ht="33.75" customHeight="1">
      <c r="A23" s="196">
        <f>RANK(W23,$W$22:$W$25)</f>
        <v>2</v>
      </c>
      <c r="B23" s="13" t="s">
        <v>144</v>
      </c>
      <c r="C23" s="24" t="s">
        <v>145</v>
      </c>
      <c r="D23" s="15" t="s">
        <v>24</v>
      </c>
      <c r="E23" s="16" t="s">
        <v>146</v>
      </c>
      <c r="F23" s="17" t="s">
        <v>147</v>
      </c>
      <c r="G23" s="39" t="s">
        <v>42</v>
      </c>
      <c r="H23" s="15" t="s">
        <v>3</v>
      </c>
      <c r="I23" s="15"/>
      <c r="J23" s="98">
        <v>235</v>
      </c>
      <c r="K23" s="99">
        <f>J23/3.4</f>
        <v>69.11764705882354</v>
      </c>
      <c r="L23" s="186">
        <f>RANK(K23,K$22:K$25,0)</f>
        <v>2</v>
      </c>
      <c r="M23" s="98">
        <v>237.5</v>
      </c>
      <c r="N23" s="99">
        <f>M23/3.4</f>
        <v>69.8529411764706</v>
      </c>
      <c r="O23" s="186">
        <f>RANK(N23,N$22:N$25,0)</f>
        <v>1</v>
      </c>
      <c r="P23" s="98">
        <v>231.5</v>
      </c>
      <c r="Q23" s="99">
        <f>P23/3.4</f>
        <v>68.08823529411765</v>
      </c>
      <c r="R23" s="186">
        <f>RANK(Q23,Q$22:Q$25,0)</f>
        <v>1</v>
      </c>
      <c r="S23" s="186"/>
      <c r="T23" s="186"/>
      <c r="U23" s="187">
        <f>P23+M23+J23</f>
        <v>704</v>
      </c>
      <c r="V23" s="188"/>
      <c r="W23" s="99">
        <f>(K23+N23+Q23)/3</f>
        <v>69.01960784313727</v>
      </c>
      <c r="X23" s="197"/>
      <c r="Y23" s="197"/>
      <c r="Z23" s="197"/>
      <c r="AA23" s="197"/>
      <c r="AB23" s="197"/>
      <c r="AC23" s="197"/>
      <c r="AD23" s="197"/>
    </row>
    <row r="24" spans="1:30" s="202" customFormat="1" ht="33.75" customHeight="1">
      <c r="A24" s="196">
        <f>RANK(W24,$W$22:$W$25)</f>
        <v>3</v>
      </c>
      <c r="B24" s="13" t="s">
        <v>140</v>
      </c>
      <c r="C24" s="24" t="s">
        <v>141</v>
      </c>
      <c r="D24" s="31"/>
      <c r="E24" s="13" t="s">
        <v>148</v>
      </c>
      <c r="F24" s="204" t="s">
        <v>149</v>
      </c>
      <c r="G24" s="34" t="s">
        <v>150</v>
      </c>
      <c r="H24" s="200" t="s">
        <v>143</v>
      </c>
      <c r="I24" s="15"/>
      <c r="J24" s="98">
        <v>217.5</v>
      </c>
      <c r="K24" s="99">
        <f>J24/3.4</f>
        <v>63.970588235294116</v>
      </c>
      <c r="L24" s="186">
        <f>RANK(K24,K$22:K$25,0)</f>
        <v>3</v>
      </c>
      <c r="M24" s="98">
        <v>220</v>
      </c>
      <c r="N24" s="99">
        <f>M24/3.4</f>
        <v>64.70588235294117</v>
      </c>
      <c r="O24" s="186">
        <f>RANK(N24,N$22:N$25,0)</f>
        <v>3</v>
      </c>
      <c r="P24" s="98">
        <v>222</v>
      </c>
      <c r="Q24" s="99">
        <f>P24/3.4</f>
        <v>65.29411764705883</v>
      </c>
      <c r="R24" s="186">
        <f>RANK(Q24,Q$22:Q$25,0)</f>
        <v>3</v>
      </c>
      <c r="S24" s="186"/>
      <c r="T24" s="186"/>
      <c r="U24" s="187">
        <f>P24+M24+J24</f>
        <v>659.5</v>
      </c>
      <c r="V24" s="188"/>
      <c r="W24" s="99">
        <f>(K24+N24+Q24)/3</f>
        <v>64.65686274509805</v>
      </c>
      <c r="X24" s="197"/>
      <c r="Y24" s="197"/>
      <c r="Z24" s="197"/>
      <c r="AA24" s="197"/>
      <c r="AB24" s="197"/>
      <c r="AC24" s="197"/>
      <c r="AD24" s="197"/>
    </row>
    <row r="25" spans="1:30" s="202" customFormat="1" ht="33.75" customHeight="1">
      <c r="A25" s="196">
        <f>RANK(W25,$W$22:$W$25)</f>
        <v>4</v>
      </c>
      <c r="B25" s="13" t="s">
        <v>151</v>
      </c>
      <c r="C25" s="24" t="s">
        <v>152</v>
      </c>
      <c r="D25" s="15">
        <v>1</v>
      </c>
      <c r="E25" s="26" t="s">
        <v>153</v>
      </c>
      <c r="F25" s="17" t="s">
        <v>154</v>
      </c>
      <c r="G25" s="38" t="s">
        <v>155</v>
      </c>
      <c r="H25" s="28" t="s">
        <v>3</v>
      </c>
      <c r="I25" s="15"/>
      <c r="J25" s="98">
        <v>216</v>
      </c>
      <c r="K25" s="99">
        <f>J25/3.4-1.5</f>
        <v>62.029411764705884</v>
      </c>
      <c r="L25" s="186">
        <f>RANK(K25,K$22:K$25,0)</f>
        <v>4</v>
      </c>
      <c r="M25" s="98">
        <v>217</v>
      </c>
      <c r="N25" s="99">
        <f>M25/3.4-1.5</f>
        <v>62.32352941176471</v>
      </c>
      <c r="O25" s="186">
        <f>RANK(N25,N$22:N$25,0)</f>
        <v>4</v>
      </c>
      <c r="P25" s="98">
        <v>225</v>
      </c>
      <c r="Q25" s="99">
        <f>P25/3.4-1.5</f>
        <v>64.67647058823529</v>
      </c>
      <c r="R25" s="186">
        <f>RANK(Q25,Q$22:Q$25,0)</f>
        <v>4</v>
      </c>
      <c r="S25" s="186">
        <v>2</v>
      </c>
      <c r="T25" s="186"/>
      <c r="U25" s="187">
        <f>P25+M25+J25</f>
        <v>658</v>
      </c>
      <c r="V25" s="188"/>
      <c r="W25" s="99">
        <f>(K25+N25+Q25)/3</f>
        <v>63.009803921568626</v>
      </c>
      <c r="X25" s="197"/>
      <c r="Y25" s="197"/>
      <c r="Z25" s="197"/>
      <c r="AA25" s="197"/>
      <c r="AB25" s="197"/>
      <c r="AC25" s="197"/>
      <c r="AD25" s="197"/>
    </row>
    <row r="26" spans="1:23" s="47" customFormat="1" ht="54" customHeight="1">
      <c r="A26" s="40"/>
      <c r="B26" s="40" t="s">
        <v>43</v>
      </c>
      <c r="C26" s="41"/>
      <c r="D26" s="41"/>
      <c r="E26" s="42"/>
      <c r="F26" s="41"/>
      <c r="G26" s="41"/>
      <c r="H26" s="44" t="s">
        <v>44</v>
      </c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W26" s="206"/>
    </row>
    <row r="27" spans="1:23" s="47" customFormat="1" ht="54" customHeight="1">
      <c r="A27" s="40"/>
      <c r="B27" s="40" t="s">
        <v>45</v>
      </c>
      <c r="C27" s="41"/>
      <c r="D27" s="41"/>
      <c r="E27" s="42"/>
      <c r="F27" s="41"/>
      <c r="G27" s="41"/>
      <c r="H27" s="47" t="s">
        <v>46</v>
      </c>
      <c r="R27" s="205"/>
      <c r="W27" s="206"/>
    </row>
    <row r="28" ht="12.75">
      <c r="W28" s="207"/>
    </row>
    <row r="29" spans="2:7" ht="12.75">
      <c r="B29" s="207"/>
      <c r="D29" s="207"/>
      <c r="E29" s="207"/>
      <c r="G29" s="207"/>
    </row>
    <row r="30" spans="2:7" ht="12.75">
      <c r="B30" s="207"/>
      <c r="D30" s="207"/>
      <c r="E30" s="207"/>
      <c r="G30" s="207"/>
    </row>
    <row r="31" spans="2:7" ht="12.75">
      <c r="B31" s="207"/>
      <c r="D31" s="207"/>
      <c r="E31" s="207"/>
      <c r="G31" s="207"/>
    </row>
    <row r="32" spans="2:7" ht="12.75">
      <c r="B32" s="207"/>
      <c r="D32" s="207"/>
      <c r="E32" s="207"/>
      <c r="G32" s="207"/>
    </row>
    <row r="33" spans="2:7" ht="12.75">
      <c r="B33" s="207"/>
      <c r="D33" s="207"/>
      <c r="E33" s="207"/>
      <c r="G33" s="207"/>
    </row>
  </sheetData>
  <sheetProtection selectLockedCells="1" selectUnlockedCells="1"/>
  <mergeCells count="25">
    <mergeCell ref="B7:B8"/>
    <mergeCell ref="C7:C8"/>
    <mergeCell ref="D7:D8"/>
    <mergeCell ref="E7:E8"/>
    <mergeCell ref="A2:W2"/>
    <mergeCell ref="A3:W3"/>
    <mergeCell ref="A4:W4"/>
    <mergeCell ref="A5:W5"/>
    <mergeCell ref="A6:E6"/>
    <mergeCell ref="A9:W9"/>
    <mergeCell ref="A10:W10"/>
    <mergeCell ref="A16:W16"/>
    <mergeCell ref="A21:W21"/>
    <mergeCell ref="S7:S8"/>
    <mergeCell ref="T7:T8"/>
    <mergeCell ref="U7:U8"/>
    <mergeCell ref="V7:V8"/>
    <mergeCell ref="W7:W8"/>
    <mergeCell ref="F7:F8"/>
    <mergeCell ref="G7:G8"/>
    <mergeCell ref="H7:H8"/>
    <mergeCell ref="J7:L7"/>
    <mergeCell ref="M7:O7"/>
    <mergeCell ref="P7:R7"/>
    <mergeCell ref="A7:A8"/>
  </mergeCells>
  <conditionalFormatting sqref="X17:AB17">
    <cfRule type="cellIs" priority="1" dxfId="0" operator="notEqual" stopIfTrue="1">
      <formula>0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S17"/>
  <sheetViews>
    <sheetView view="pageBreakPreview" zoomScale="85" zoomScaleSheetLayoutView="85" workbookViewId="0" topLeftCell="A2">
      <selection activeCell="U3" sqref="U3"/>
    </sheetView>
  </sheetViews>
  <sheetFormatPr defaultColWidth="9.33203125" defaultRowHeight="12.75"/>
  <cols>
    <col min="1" max="1" width="7.66015625" style="241" customWidth="1"/>
    <col min="2" max="2" width="23.5" style="245" customWidth="1"/>
    <col min="3" max="3" width="9.33203125" style="245" hidden="1" customWidth="1"/>
    <col min="4" max="4" width="9.16015625" style="241" customWidth="1"/>
    <col min="5" max="5" width="36.5" style="241" customWidth="1"/>
    <col min="6" max="7" width="9.33203125" style="241" hidden="1" customWidth="1"/>
    <col min="8" max="8" width="28.66015625" style="241" customWidth="1"/>
    <col min="9" max="9" width="9.66015625" style="243" customWidth="1"/>
    <col min="10" max="10" width="9.66015625" style="241" customWidth="1"/>
    <col min="11" max="16" width="9.66015625" style="244" customWidth="1"/>
    <col min="17" max="17" width="11.5" style="243" customWidth="1"/>
    <col min="18" max="18" width="11.5" style="244" customWidth="1"/>
    <col min="19" max="19" width="16" style="241" customWidth="1"/>
    <col min="20" max="16384" width="9.33203125" style="241" customWidth="1"/>
  </cols>
  <sheetData>
    <row r="1" spans="1:19" s="216" customFormat="1" ht="14.25" customHeight="1" hidden="1">
      <c r="A1" s="213" t="s">
        <v>47</v>
      </c>
      <c r="B1" s="214"/>
      <c r="C1" s="214"/>
      <c r="D1" s="214"/>
      <c r="E1" s="215"/>
      <c r="F1" s="215"/>
      <c r="G1" s="215"/>
      <c r="I1" s="217"/>
      <c r="J1" s="218"/>
      <c r="K1" s="219" t="s">
        <v>51</v>
      </c>
      <c r="L1" s="219"/>
      <c r="M1" s="219"/>
      <c r="N1" s="219"/>
      <c r="O1" s="219"/>
      <c r="P1" s="219"/>
      <c r="Q1" s="217"/>
      <c r="R1" s="219" t="s">
        <v>52</v>
      </c>
      <c r="S1" s="218"/>
    </row>
    <row r="2" spans="1:19" s="220" customFormat="1" ht="50.25" customHeight="1">
      <c r="A2" s="298" t="s">
        <v>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s="221" customFormat="1" ht="27.75" customHeight="1">
      <c r="A3" s="331" t="s">
        <v>102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19" s="222" customFormat="1" ht="34.5" customHeight="1">
      <c r="A4" s="341" t="s">
        <v>156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</row>
    <row r="5" spans="1:19" s="223" customFormat="1" ht="34.5" customHeight="1">
      <c r="A5" s="316" t="s">
        <v>157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</row>
    <row r="6" spans="1:19" s="227" customFormat="1" ht="21.75" customHeight="1">
      <c r="A6" s="342" t="s">
        <v>3</v>
      </c>
      <c r="B6" s="342"/>
      <c r="C6" s="342"/>
      <c r="D6" s="342"/>
      <c r="E6" s="342"/>
      <c r="F6" s="224"/>
      <c r="G6" s="224"/>
      <c r="H6" s="225"/>
      <c r="I6" s="225"/>
      <c r="J6" s="226"/>
      <c r="K6" s="226"/>
      <c r="L6" s="226"/>
      <c r="M6" s="226"/>
      <c r="N6" s="226"/>
      <c r="O6" s="226"/>
      <c r="P6" s="226"/>
      <c r="R6" s="228"/>
      <c r="S6" s="179" t="s">
        <v>4</v>
      </c>
    </row>
    <row r="7" spans="1:19" s="231" customFormat="1" ht="25.5" customHeight="1">
      <c r="A7" s="343" t="s">
        <v>5</v>
      </c>
      <c r="B7" s="344" t="s">
        <v>158</v>
      </c>
      <c r="C7" s="229"/>
      <c r="D7" s="345" t="s">
        <v>8</v>
      </c>
      <c r="E7" s="346" t="s">
        <v>105</v>
      </c>
      <c r="F7" s="230"/>
      <c r="G7" s="230"/>
      <c r="H7" s="347" t="s">
        <v>159</v>
      </c>
      <c r="I7" s="338" t="s">
        <v>160</v>
      </c>
      <c r="J7" s="338"/>
      <c r="K7" s="338"/>
      <c r="L7" s="338"/>
      <c r="M7" s="338"/>
      <c r="N7" s="338"/>
      <c r="O7" s="338"/>
      <c r="P7" s="338"/>
      <c r="Q7" s="338"/>
      <c r="R7" s="338"/>
      <c r="S7" s="339" t="s">
        <v>161</v>
      </c>
    </row>
    <row r="8" spans="1:19" s="231" customFormat="1" ht="97.5" customHeight="1">
      <c r="A8" s="343"/>
      <c r="B8" s="344"/>
      <c r="C8" s="232"/>
      <c r="D8" s="345"/>
      <c r="E8" s="346"/>
      <c r="F8" s="233"/>
      <c r="G8" s="233"/>
      <c r="H8" s="347"/>
      <c r="I8" s="234" t="s">
        <v>164</v>
      </c>
      <c r="J8" s="234" t="s">
        <v>165</v>
      </c>
      <c r="K8" s="234" t="s">
        <v>166</v>
      </c>
      <c r="L8" s="234" t="s">
        <v>167</v>
      </c>
      <c r="M8" s="234" t="s">
        <v>168</v>
      </c>
      <c r="N8" s="234" t="s">
        <v>169</v>
      </c>
      <c r="O8" s="234" t="s">
        <v>170</v>
      </c>
      <c r="P8" s="234" t="s">
        <v>171</v>
      </c>
      <c r="Q8" s="235" t="s">
        <v>172</v>
      </c>
      <c r="R8" s="235" t="s">
        <v>173</v>
      </c>
      <c r="S8" s="339"/>
    </row>
    <row r="9" spans="1:19" s="123" customFormat="1" ht="30.75" customHeight="1">
      <c r="A9" s="340" t="s">
        <v>174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</row>
    <row r="10" spans="1:19" s="239" customFormat="1" ht="57.75" customHeight="1">
      <c r="A10" s="236">
        <v>1</v>
      </c>
      <c r="B10" s="26" t="s">
        <v>175</v>
      </c>
      <c r="C10" s="30"/>
      <c r="D10" s="82"/>
      <c r="E10" s="16" t="s">
        <v>176</v>
      </c>
      <c r="F10" s="37"/>
      <c r="G10" s="38" t="s">
        <v>42</v>
      </c>
      <c r="H10" s="38" t="s">
        <v>3</v>
      </c>
      <c r="I10" s="237">
        <v>5</v>
      </c>
      <c r="J10" s="237">
        <v>5</v>
      </c>
      <c r="K10" s="237">
        <v>4.5</v>
      </c>
      <c r="L10" s="237">
        <v>5</v>
      </c>
      <c r="M10" s="237">
        <v>5</v>
      </c>
      <c r="N10" s="237">
        <v>4.5</v>
      </c>
      <c r="O10" s="237">
        <v>4.5</v>
      </c>
      <c r="P10" s="237">
        <v>5</v>
      </c>
      <c r="Q10" s="237">
        <v>5</v>
      </c>
      <c r="R10" s="237">
        <v>5</v>
      </c>
      <c r="S10" s="238">
        <f aca="true" t="shared" si="0" ref="S10:S11">SUM(I10:R10)</f>
        <v>48.5</v>
      </c>
    </row>
    <row r="11" spans="1:19" s="239" customFormat="1" ht="57.75" customHeight="1">
      <c r="A11" s="236">
        <v>2</v>
      </c>
      <c r="B11" s="193" t="s">
        <v>177</v>
      </c>
      <c r="C11" s="24"/>
      <c r="D11" s="82"/>
      <c r="E11" s="16" t="s">
        <v>178</v>
      </c>
      <c r="F11" s="17" t="s">
        <v>179</v>
      </c>
      <c r="G11" s="38" t="s">
        <v>42</v>
      </c>
      <c r="H11" s="38" t="s">
        <v>3</v>
      </c>
      <c r="I11" s="237">
        <v>5</v>
      </c>
      <c r="J11" s="237">
        <v>4.5</v>
      </c>
      <c r="K11" s="237">
        <v>5</v>
      </c>
      <c r="L11" s="237">
        <v>5</v>
      </c>
      <c r="M11" s="237">
        <v>4.5</v>
      </c>
      <c r="N11" s="237">
        <v>4.5</v>
      </c>
      <c r="O11" s="237">
        <v>4.5</v>
      </c>
      <c r="P11" s="237">
        <v>5</v>
      </c>
      <c r="Q11" s="237">
        <v>4.5</v>
      </c>
      <c r="R11" s="237">
        <v>5</v>
      </c>
      <c r="S11" s="238">
        <f t="shared" si="0"/>
        <v>47.5</v>
      </c>
    </row>
    <row r="12" spans="1:19" s="123" customFormat="1" ht="30.75" customHeight="1">
      <c r="A12" s="340" t="s">
        <v>180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</row>
    <row r="13" spans="1:19" s="239" customFormat="1" ht="57.75" customHeight="1">
      <c r="A13" s="236">
        <v>1</v>
      </c>
      <c r="B13" s="35" t="s">
        <v>181</v>
      </c>
      <c r="C13" s="240"/>
      <c r="D13" s="25"/>
      <c r="E13" s="26" t="s">
        <v>182</v>
      </c>
      <c r="F13" s="33"/>
      <c r="G13" s="34"/>
      <c r="H13" s="38" t="s">
        <v>3</v>
      </c>
      <c r="I13" s="237">
        <v>4.5</v>
      </c>
      <c r="J13" s="237">
        <v>4</v>
      </c>
      <c r="K13" s="237">
        <v>4.5</v>
      </c>
      <c r="L13" s="237">
        <v>5</v>
      </c>
      <c r="M13" s="237"/>
      <c r="N13" s="237"/>
      <c r="O13" s="237"/>
      <c r="P13" s="237"/>
      <c r="Q13" s="237"/>
      <c r="R13" s="237">
        <v>4.5</v>
      </c>
      <c r="S13" s="238">
        <f>SUM(I13:R13)</f>
        <v>22.5</v>
      </c>
    </row>
    <row r="14" spans="1:19" s="239" customFormat="1" ht="57.75" customHeight="1">
      <c r="A14" s="236">
        <v>2</v>
      </c>
      <c r="B14" s="35" t="s">
        <v>183</v>
      </c>
      <c r="C14" s="240"/>
      <c r="D14" s="25"/>
      <c r="E14" s="26" t="s">
        <v>182</v>
      </c>
      <c r="F14" s="33"/>
      <c r="G14" s="34"/>
      <c r="H14" s="38" t="s">
        <v>3</v>
      </c>
      <c r="I14" s="237">
        <v>5</v>
      </c>
      <c r="J14" s="237">
        <v>4</v>
      </c>
      <c r="K14" s="237">
        <v>4</v>
      </c>
      <c r="L14" s="237">
        <v>4</v>
      </c>
      <c r="M14" s="237"/>
      <c r="N14" s="237"/>
      <c r="O14" s="237"/>
      <c r="P14" s="237"/>
      <c r="Q14" s="237"/>
      <c r="R14" s="237">
        <v>4.5</v>
      </c>
      <c r="S14" s="238">
        <f>SUM(I14:R14)</f>
        <v>21.5</v>
      </c>
    </row>
    <row r="15" spans="1:19" s="41" customFormat="1" ht="56.25" customHeight="1">
      <c r="A15" s="40"/>
      <c r="B15" s="40" t="s">
        <v>43</v>
      </c>
      <c r="E15" s="42"/>
      <c r="H15" s="44" t="s">
        <v>44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8" s="41" customFormat="1" ht="56.25" customHeight="1">
      <c r="A16" s="40"/>
      <c r="B16" s="40" t="s">
        <v>45</v>
      </c>
      <c r="E16" s="42"/>
      <c r="H16" s="47" t="s">
        <v>46</v>
      </c>
      <c r="R16" s="40"/>
    </row>
    <row r="17" spans="1:19" s="243" customFormat="1" ht="56.25" customHeight="1">
      <c r="A17" s="241"/>
      <c r="B17" s="242"/>
      <c r="C17" s="242"/>
      <c r="D17" s="242"/>
      <c r="E17" s="242"/>
      <c r="F17" s="242"/>
      <c r="G17" s="242"/>
      <c r="H17" s="242"/>
      <c r="J17" s="241"/>
      <c r="K17" s="244"/>
      <c r="L17" s="244"/>
      <c r="M17" s="244"/>
      <c r="N17" s="244"/>
      <c r="O17" s="244"/>
      <c r="P17" s="244"/>
      <c r="R17" s="244"/>
      <c r="S17" s="241"/>
    </row>
  </sheetData>
  <mergeCells count="14">
    <mergeCell ref="I7:R7"/>
    <mergeCell ref="S7:S8"/>
    <mergeCell ref="A9:S9"/>
    <mergeCell ref="A12:S12"/>
    <mergeCell ref="A2:S2"/>
    <mergeCell ref="A3:S3"/>
    <mergeCell ref="A4:S4"/>
    <mergeCell ref="A5:S5"/>
    <mergeCell ref="A6:E6"/>
    <mergeCell ref="A7:A8"/>
    <mergeCell ref="B7:B8"/>
    <mergeCell ref="D7:D8"/>
    <mergeCell ref="E7:E8"/>
    <mergeCell ref="H7:H8"/>
  </mergeCells>
  <printOptions/>
  <pageMargins left="0.2" right="0" top="0.5" bottom="0.75" header="0" footer="0.05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X12"/>
  <sheetViews>
    <sheetView view="pageBreakPreview" zoomScale="85" zoomScaleSheetLayoutView="85" workbookViewId="0" topLeftCell="A2">
      <selection activeCell="A4" sqref="A4:P4"/>
    </sheetView>
  </sheetViews>
  <sheetFormatPr defaultColWidth="9.33203125" defaultRowHeight="12.75"/>
  <cols>
    <col min="1" max="1" width="7.66015625" style="241" customWidth="1"/>
    <col min="2" max="2" width="23.5" style="245" customWidth="1"/>
    <col min="3" max="3" width="23.5" style="245" hidden="1" customWidth="1"/>
    <col min="4" max="4" width="9.16015625" style="241" customWidth="1"/>
    <col min="5" max="5" width="36.5" style="241" customWidth="1"/>
    <col min="6" max="7" width="36.5" style="241" hidden="1" customWidth="1"/>
    <col min="8" max="8" width="28.66015625" style="241" customWidth="1"/>
    <col min="9" max="9" width="11.83203125" style="243" customWidth="1"/>
    <col min="10" max="10" width="11.83203125" style="241" customWidth="1"/>
    <col min="11" max="11" width="11.83203125" style="244" customWidth="1"/>
    <col min="12" max="12" width="11.83203125" style="243" customWidth="1"/>
    <col min="13" max="13" width="11.83203125" style="244" customWidth="1"/>
    <col min="14" max="14" width="13.66015625" style="241" customWidth="1"/>
    <col min="15" max="15" width="10.83203125" style="241" customWidth="1"/>
    <col min="16" max="16" width="15.83203125" style="244" customWidth="1"/>
    <col min="17" max="20" width="9.33203125" style="241" customWidth="1"/>
    <col min="21" max="21" width="3.66015625" style="241" customWidth="1"/>
    <col min="22" max="16384" width="9.33203125" style="241" customWidth="1"/>
  </cols>
  <sheetData>
    <row r="1" spans="1:24" s="249" customFormat="1" ht="14.25" customHeight="1" hidden="1">
      <c r="A1" s="246" t="s">
        <v>47</v>
      </c>
      <c r="B1" s="247"/>
      <c r="C1" s="247"/>
      <c r="D1" s="247"/>
      <c r="E1" s="248"/>
      <c r="F1" s="248"/>
      <c r="G1" s="248"/>
      <c r="I1" s="250"/>
      <c r="J1" s="251"/>
      <c r="K1" s="252" t="s">
        <v>51</v>
      </c>
      <c r="L1" s="250"/>
      <c r="M1" s="252" t="s">
        <v>52</v>
      </c>
      <c r="N1" s="251"/>
      <c r="O1" s="251"/>
      <c r="P1" s="253" t="s">
        <v>53</v>
      </c>
      <c r="Q1" s="254"/>
      <c r="R1" s="254"/>
      <c r="S1" s="254"/>
      <c r="T1" s="254"/>
      <c r="U1" s="254"/>
      <c r="V1" s="254"/>
      <c r="X1" s="254"/>
    </row>
    <row r="2" spans="1:21" s="255" customFormat="1" ht="51" customHeight="1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280"/>
      <c r="R2" s="280"/>
      <c r="S2" s="280"/>
      <c r="T2" s="280"/>
      <c r="U2" s="280"/>
    </row>
    <row r="3" spans="1:20" s="222" customFormat="1" ht="40.5" customHeight="1">
      <c r="A3" s="341" t="s">
        <v>156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256"/>
      <c r="R3" s="256"/>
      <c r="S3" s="256"/>
      <c r="T3" s="256"/>
    </row>
    <row r="4" spans="1:21" s="222" customFormat="1" ht="34.5" customHeight="1">
      <c r="A4" s="354" t="s">
        <v>184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257"/>
      <c r="R4" s="257"/>
      <c r="S4" s="257"/>
      <c r="T4" s="256"/>
      <c r="U4" s="256"/>
    </row>
    <row r="5" spans="1:21" s="261" customFormat="1" ht="21.75" customHeight="1">
      <c r="A5" s="342" t="s">
        <v>3</v>
      </c>
      <c r="B5" s="342"/>
      <c r="C5" s="342"/>
      <c r="D5" s="342"/>
      <c r="E5" s="342"/>
      <c r="F5" s="258"/>
      <c r="G5" s="258"/>
      <c r="H5" s="259"/>
      <c r="I5" s="259"/>
      <c r="J5" s="260"/>
      <c r="K5" s="260"/>
      <c r="L5" s="260"/>
      <c r="M5" s="260"/>
      <c r="N5" s="260"/>
      <c r="P5" s="179" t="s">
        <v>4</v>
      </c>
      <c r="Q5" s="355"/>
      <c r="R5" s="355"/>
      <c r="S5" s="355"/>
      <c r="T5" s="355"/>
      <c r="U5" s="281"/>
    </row>
    <row r="6" spans="1:21" s="264" customFormat="1" ht="25.5" customHeight="1">
      <c r="A6" s="356" t="s">
        <v>5</v>
      </c>
      <c r="B6" s="357" t="s">
        <v>158</v>
      </c>
      <c r="C6" s="262"/>
      <c r="D6" s="350" t="s">
        <v>8</v>
      </c>
      <c r="E6" s="358" t="s">
        <v>105</v>
      </c>
      <c r="F6" s="263"/>
      <c r="G6" s="263"/>
      <c r="H6" s="359" t="s">
        <v>159</v>
      </c>
      <c r="I6" s="348" t="s">
        <v>160</v>
      </c>
      <c r="J6" s="348"/>
      <c r="K6" s="348"/>
      <c r="L6" s="348"/>
      <c r="M6" s="348"/>
      <c r="N6" s="349" t="s">
        <v>161</v>
      </c>
      <c r="O6" s="350" t="s">
        <v>162</v>
      </c>
      <c r="P6" s="351" t="s">
        <v>163</v>
      </c>
      <c r="Q6" s="282"/>
      <c r="R6" s="282"/>
      <c r="S6" s="282"/>
      <c r="T6" s="282"/>
      <c r="U6" s="282"/>
    </row>
    <row r="7" spans="1:16" s="264" customFormat="1" ht="97.5" customHeight="1">
      <c r="A7" s="356"/>
      <c r="B7" s="357"/>
      <c r="C7" s="262"/>
      <c r="D7" s="350"/>
      <c r="E7" s="358"/>
      <c r="F7" s="263"/>
      <c r="G7" s="263"/>
      <c r="H7" s="359"/>
      <c r="I7" s="265" t="s">
        <v>185</v>
      </c>
      <c r="J7" s="265" t="s">
        <v>186</v>
      </c>
      <c r="K7" s="265" t="s">
        <v>187</v>
      </c>
      <c r="L7" s="266" t="s">
        <v>188</v>
      </c>
      <c r="M7" s="267" t="s">
        <v>173</v>
      </c>
      <c r="N7" s="349"/>
      <c r="O7" s="350"/>
      <c r="P7" s="351"/>
    </row>
    <row r="8" spans="1:16" s="239" customFormat="1" ht="42.75" customHeight="1">
      <c r="A8" s="352" t="s">
        <v>189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6" s="239" customFormat="1" ht="83.25" customHeight="1">
      <c r="A9" s="268">
        <f>RANK(P9,$P$9:$P$9,0)</f>
        <v>1</v>
      </c>
      <c r="B9" s="26" t="s">
        <v>190</v>
      </c>
      <c r="C9" s="30"/>
      <c r="D9" s="82">
        <v>2</v>
      </c>
      <c r="E9" s="269" t="s">
        <v>191</v>
      </c>
      <c r="F9" s="17"/>
      <c r="G9" s="38" t="s">
        <v>192</v>
      </c>
      <c r="H9" s="38" t="s">
        <v>3</v>
      </c>
      <c r="I9" s="270">
        <v>6.5</v>
      </c>
      <c r="J9" s="270">
        <v>8</v>
      </c>
      <c r="K9" s="270">
        <v>7.3</v>
      </c>
      <c r="L9" s="270">
        <v>7</v>
      </c>
      <c r="M9" s="270">
        <v>7.5</v>
      </c>
      <c r="N9" s="271">
        <f>I9+J9+K9+L9+M9</f>
        <v>36.3</v>
      </c>
      <c r="O9" s="271"/>
      <c r="P9" s="272">
        <f>N9/5*10</f>
        <v>72.6</v>
      </c>
    </row>
    <row r="10" spans="2:15" s="273" customFormat="1" ht="50.25" customHeight="1">
      <c r="B10" s="274" t="s">
        <v>193</v>
      </c>
      <c r="C10" s="275"/>
      <c r="D10" s="242"/>
      <c r="E10" s="242"/>
      <c r="F10" s="242"/>
      <c r="G10" s="242"/>
      <c r="H10" s="242"/>
      <c r="I10" s="276" t="s">
        <v>44</v>
      </c>
      <c r="J10" s="277"/>
      <c r="K10" s="277"/>
      <c r="L10" s="277"/>
      <c r="M10" s="277"/>
      <c r="N10" s="277"/>
      <c r="O10" s="277"/>
    </row>
    <row r="11" spans="2:15" s="273" customFormat="1" ht="48" customHeight="1">
      <c r="B11" s="278" t="s">
        <v>194</v>
      </c>
      <c r="C11" s="242"/>
      <c r="D11" s="242"/>
      <c r="E11" s="242"/>
      <c r="F11" s="242"/>
      <c r="G11" s="242"/>
      <c r="H11" s="242"/>
      <c r="I11" s="279" t="s">
        <v>195</v>
      </c>
      <c r="J11" s="277"/>
      <c r="K11" s="277"/>
      <c r="L11" s="277"/>
      <c r="M11" s="277"/>
      <c r="N11" s="277"/>
      <c r="O11" s="277"/>
    </row>
    <row r="12" spans="2:8" ht="56.25" customHeight="1">
      <c r="B12" s="242"/>
      <c r="C12" s="242"/>
      <c r="D12" s="242"/>
      <c r="E12" s="242"/>
      <c r="F12" s="242"/>
      <c r="G12" s="242"/>
      <c r="H12" s="242"/>
    </row>
  </sheetData>
  <mergeCells count="15">
    <mergeCell ref="A2:P2"/>
    <mergeCell ref="A3:P3"/>
    <mergeCell ref="A4:P4"/>
    <mergeCell ref="A5:E5"/>
    <mergeCell ref="Q5:T5"/>
    <mergeCell ref="I6:M6"/>
    <mergeCell ref="N6:N7"/>
    <mergeCell ref="O6:O7"/>
    <mergeCell ref="P6:P7"/>
    <mergeCell ref="A8:P8"/>
    <mergeCell ref="A6:A7"/>
    <mergeCell ref="B6:B7"/>
    <mergeCell ref="D6:D7"/>
    <mergeCell ref="E6:E7"/>
    <mergeCell ref="H6:H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dcterms:created xsi:type="dcterms:W3CDTF">2019-11-17T11:51:06Z</dcterms:created>
  <dcterms:modified xsi:type="dcterms:W3CDTF">2019-11-17T20:21:24Z</dcterms:modified>
  <cp:category/>
  <cp:version/>
  <cp:contentType/>
  <cp:contentStatus/>
</cp:coreProperties>
</file>