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430" activeTab="4"/>
  </bookViews>
  <sheets>
    <sheet name="ПП и КП юши " sheetId="1" r:id="rId1"/>
    <sheet name="КПДети" sheetId="2" r:id="rId2"/>
    <sheet name="МП" sheetId="3" r:id="rId3"/>
    <sheet name="ПП а дети " sheetId="4" r:id="rId4"/>
    <sheet name="ПП б дети " sheetId="5" r:id="rId5"/>
  </sheets>
  <externalReferences>
    <externalReference r:id="rId8"/>
    <externalReference r:id="rId9"/>
    <externalReference r:id="rId10"/>
  </externalReferences>
  <definedNames>
    <definedName name="__щдь" localSheetId="1">#REF!</definedName>
    <definedName name="__щдь">#REF!</definedName>
    <definedName name="_12334отт" localSheetId="1">#REF!</definedName>
    <definedName name="_12334отт">#REF!</definedName>
    <definedName name="№_паспорта_ФКСР_лошади" localSheetId="1">#REF!</definedName>
    <definedName name="№_паспорта_ФКСР_лошади" localSheetId="2">#REF!</definedName>
    <definedName name="№_паспорта_ФКСР_лошади" localSheetId="3">#REF!</definedName>
    <definedName name="№_паспорта_ФКСР_лошади" localSheetId="4">#REF!</definedName>
    <definedName name="№_паспорта_ФКСР_лошади" localSheetId="0">#REF!</definedName>
    <definedName name="№_паспорта_ФКСР_лошади">#REF!</definedName>
    <definedName name="Test" localSheetId="1">#REF!</definedName>
    <definedName name="Test" localSheetId="2">#REF!</definedName>
    <definedName name="Test" localSheetId="3">#REF!</definedName>
    <definedName name="Test" localSheetId="4">#REF!</definedName>
    <definedName name="Test" localSheetId="0">#REF!</definedName>
    <definedName name="Test">#REF!</definedName>
    <definedName name="АБУ_ШАБЕХ_Софи" localSheetId="1">#REF!</definedName>
    <definedName name="АБУ_ШАБЕХ_Софи" localSheetId="3">#REF!</definedName>
    <definedName name="АБУ_ШАБЕХ_Софи">#REF!</definedName>
    <definedName name="АЙР" localSheetId="1">#REF!</definedName>
    <definedName name="АЙР" localSheetId="3">#REF!</definedName>
    <definedName name="АЙР">#REF!</definedName>
    <definedName name="АЙР_КИСС_04__мер.__ганнов." localSheetId="1">#REF!</definedName>
    <definedName name="АЙР_КИСС_04__мер.__ганнов." localSheetId="3">#REF!</definedName>
    <definedName name="АЙР_КИСС_04__мер.__ганнов.">#REF!</definedName>
    <definedName name="аол" localSheetId="1">#REF!</definedName>
    <definedName name="аол" localSheetId="3">#REF!</definedName>
    <definedName name="аол">#REF!</definedName>
    <definedName name="апл" localSheetId="1">#REF!</definedName>
    <definedName name="апл" localSheetId="3">#REF!</definedName>
    <definedName name="апл">#REF!</definedName>
    <definedName name="ароцорцифд4" localSheetId="1">#REF!</definedName>
    <definedName name="ароцорцифд4" localSheetId="3">#REF!</definedName>
    <definedName name="ароцорцифд4">#REF!</definedName>
    <definedName name="БП" localSheetId="1">#REF!</definedName>
    <definedName name="БП" localSheetId="2">#REF!</definedName>
    <definedName name="БП" localSheetId="3">#REF!</definedName>
    <definedName name="БП" localSheetId="4">#REF!</definedName>
    <definedName name="БП" localSheetId="0">#REF!</definedName>
    <definedName name="БП">#REF!</definedName>
    <definedName name="в" localSheetId="1">#REF!</definedName>
    <definedName name="в" localSheetId="2">#REF!</definedName>
    <definedName name="в" localSheetId="3">#REF!</definedName>
    <definedName name="в" localSheetId="4">#REF!</definedName>
    <definedName name="в" localSheetId="0">#REF!</definedName>
    <definedName name="в">#REF!</definedName>
    <definedName name="Владелец__________________________лошади" localSheetId="1">#REF!</definedName>
    <definedName name="Владелец__________________________лошади" localSheetId="2">#REF!</definedName>
    <definedName name="Владелец__________________________лошади" localSheetId="3">#REF!</definedName>
    <definedName name="Владелец__________________________лошади" localSheetId="4">#REF!</definedName>
    <definedName name="Владелец__________________________лошади" localSheetId="0">#REF!</definedName>
    <definedName name="Владелец__________________________лошади">#REF!</definedName>
    <definedName name="ГГШШЩ" localSheetId="1">#REF!</definedName>
    <definedName name="ГГШШЩ">#REF!</definedName>
    <definedName name="гшщшг7778" localSheetId="1">#REF!</definedName>
    <definedName name="гшщшг7778" localSheetId="3">#REF!</definedName>
    <definedName name="гшщшг7778">#REF!</definedName>
    <definedName name="дфлфлфы" localSheetId="1">#REF!</definedName>
    <definedName name="дфлфлфы">#REF!</definedName>
    <definedName name="ж09_" localSheetId="1">#REF!</definedName>
    <definedName name="ж09_">#REF!</definedName>
    <definedName name="Звание__разряд" localSheetId="1">#REF!</definedName>
    <definedName name="Звание__разряд" localSheetId="2">#REF!</definedName>
    <definedName name="Звание__разряд" localSheetId="3">#REF!</definedName>
    <definedName name="Звание__разряд" localSheetId="4">#REF!</definedName>
    <definedName name="Звание__разряд" localSheetId="0">#REF!</definedName>
    <definedName name="Звание__разряд">#REF!</definedName>
    <definedName name="Ира" localSheetId="1">#REF!</definedName>
    <definedName name="Ира" localSheetId="2">#REF!</definedName>
    <definedName name="Ира" localSheetId="3">#REF!</definedName>
    <definedName name="Ира" localSheetId="4">#REF!</definedName>
    <definedName name="Ира" localSheetId="0">#REF!</definedName>
    <definedName name="Ира">#REF!</definedName>
    <definedName name="ИРОИРОИРО7654533ЫВАПР" localSheetId="1">#REF!</definedName>
    <definedName name="ИРОИРОИРО7654533ЫВАПР">#REF!</definedName>
    <definedName name="ицл35лн6ь" localSheetId="1">#REF!</definedName>
    <definedName name="ицл35лн6ь" localSheetId="3">#REF!</definedName>
    <definedName name="ицл35лн6ь">#REF!</definedName>
    <definedName name="кккеее" localSheetId="1">#REF!</definedName>
    <definedName name="кккеее" localSheetId="3">#REF!</definedName>
    <definedName name="кккеее">#REF!</definedName>
    <definedName name="Кличка_лошади__г.р.__пол__масть.__порода" localSheetId="1">#REF!</definedName>
    <definedName name="Кличка_лошади__г.р.__пол__масть.__порода" localSheetId="2">#REF!</definedName>
    <definedName name="Кличка_лошади__г.р.__пол__масть.__порода" localSheetId="3">#REF!</definedName>
    <definedName name="Кличка_лошади__г.р.__пол__масть.__порода" localSheetId="4">#REF!</definedName>
    <definedName name="Кличка_лошади__г.р.__пол__масть.__порода" localSheetId="0">#REF!</definedName>
    <definedName name="Кличка_лошади__г.р.__пол__масть.__порода">#REF!</definedName>
    <definedName name="Команда__регион" localSheetId="1">#REF!</definedName>
    <definedName name="Команда__регион" localSheetId="2">#REF!</definedName>
    <definedName name="Команда__регион" localSheetId="3">#REF!</definedName>
    <definedName name="Команда__регион" localSheetId="4">#REF!</definedName>
    <definedName name="Команда__регион" localSheetId="0">#REF!</definedName>
    <definedName name="Команда__регион">#REF!</definedName>
    <definedName name="кргшщцзр" localSheetId="1">#REF!</definedName>
    <definedName name="кргшщцзр">#REF!</definedName>
    <definedName name="КСК__Отрада__Московская_обл." localSheetId="1">#REF!</definedName>
    <definedName name="КСК__Отрада__Московская_обл." localSheetId="3">#REF!</definedName>
    <definedName name="КСК__Отрада__Московская_обл.">#REF!</definedName>
    <definedName name="лдонш7" localSheetId="1">#REF!</definedName>
    <definedName name="лдонш7" localSheetId="3">#REF!</definedName>
    <definedName name="лдонш7">#REF!</definedName>
    <definedName name="Люб_1" localSheetId="1">#REF!</definedName>
    <definedName name="Люб_1" localSheetId="2">#REF!</definedName>
    <definedName name="Люб_1" localSheetId="3">#REF!</definedName>
    <definedName name="Люб_1" localSheetId="4">#REF!</definedName>
    <definedName name="Люб_1" localSheetId="0">#REF!</definedName>
    <definedName name="Люб_1">#REF!</definedName>
    <definedName name="люб_2" localSheetId="1">#REF!</definedName>
    <definedName name="люб_2">#REF!</definedName>
    <definedName name="люб_3" localSheetId="1">#REF!</definedName>
    <definedName name="люб_3">#REF!</definedName>
    <definedName name="люб_4" localSheetId="1">#REF!</definedName>
    <definedName name="люб_4">#REF!</definedName>
    <definedName name="люб10" localSheetId="1">#REF!</definedName>
    <definedName name="люб10">#REF!</definedName>
    <definedName name="люб11" localSheetId="1">#REF!</definedName>
    <definedName name="люб11">#REF!</definedName>
    <definedName name="люб12" localSheetId="1">#REF!</definedName>
    <definedName name="люб12">#REF!</definedName>
    <definedName name="люб13" localSheetId="1">#REF!</definedName>
    <definedName name="люб13">#REF!</definedName>
    <definedName name="люб14" localSheetId="1">#REF!</definedName>
    <definedName name="люб14">#REF!</definedName>
    <definedName name="люб15" localSheetId="1">#REF!</definedName>
    <definedName name="люб15">#REF!</definedName>
    <definedName name="люб17" localSheetId="1">#REF!</definedName>
    <definedName name="люб17">#REF!</definedName>
    <definedName name="люб5" localSheetId="1">#REF!</definedName>
    <definedName name="люб5">#REF!</definedName>
    <definedName name="люб7" localSheetId="1">#REF!</definedName>
    <definedName name="люб7">#REF!</definedName>
    <definedName name="люб8" localSheetId="1">#REF!</definedName>
    <definedName name="люб8">#REF!</definedName>
    <definedName name="люб9" localSheetId="1">#REF!</definedName>
    <definedName name="люб9">#REF!</definedName>
    <definedName name="Мастер_лист" localSheetId="1">#REF!</definedName>
    <definedName name="Мастер_лист" localSheetId="2">#REF!</definedName>
    <definedName name="Мастер_лист" localSheetId="3">#REF!</definedName>
    <definedName name="Мастер_лист" localSheetId="4">#REF!</definedName>
    <definedName name="Мастер_лист" localSheetId="0">#REF!</definedName>
    <definedName name="Мастер_лист">#REF!</definedName>
    <definedName name="МП" localSheetId="1">#REF!</definedName>
    <definedName name="МП" localSheetId="2">#REF!</definedName>
    <definedName name="МП" localSheetId="3">#REF!</definedName>
    <definedName name="МП" localSheetId="4">#REF!</definedName>
    <definedName name="МП" localSheetId="0">#REF!</definedName>
    <definedName name="МП">#REF!</definedName>
    <definedName name="нгщз9" localSheetId="1">#REF!</definedName>
    <definedName name="нгщз9" localSheetId="3">#REF!</definedName>
    <definedName name="нгщз9">#REF!</definedName>
    <definedName name="_xlnm.Print_Area" localSheetId="1">'КПДети'!$A$1:$V$12</definedName>
    <definedName name="_xlnm.Print_Area" localSheetId="2">'МП'!$A$1:$U$13</definedName>
    <definedName name="_xlnm.Print_Area" localSheetId="3">'ПП а дети '!$A$1:$W$33</definedName>
    <definedName name="_xlnm.Print_Area" localSheetId="4">'ПП б дети '!$A$1:$W$22</definedName>
    <definedName name="_xlnm.Print_Area" localSheetId="0">'ПП и КП юши '!$A$1:$V$25</definedName>
    <definedName name="омлвдмолдод" localSheetId="1">#REF!</definedName>
    <definedName name="омлвдмолдод" localSheetId="2">#REF!</definedName>
    <definedName name="омлвдмолдод" localSheetId="3">#REF!</definedName>
    <definedName name="омлвдмолдод" localSheetId="4">#REF!</definedName>
    <definedName name="омлвдмолдод" localSheetId="0">#REF!</definedName>
    <definedName name="омлвдмолдод">#REF!</definedName>
    <definedName name="орг888" localSheetId="1">#REF!</definedName>
    <definedName name="орг888">#REF!</definedName>
    <definedName name="оттиьь_грр7" localSheetId="1">#REF!</definedName>
    <definedName name="оттиьь_грр7">#REF!</definedName>
    <definedName name="ПП_д" localSheetId="1">#REF!</definedName>
    <definedName name="ПП_д" localSheetId="2">#REF!</definedName>
    <definedName name="ПП_д" localSheetId="3">#REF!</definedName>
    <definedName name="ПП_д" localSheetId="4">#REF!</definedName>
    <definedName name="ПП_д" localSheetId="0">#REF!</definedName>
    <definedName name="ПП_д">#REF!</definedName>
    <definedName name="ПП_д1" localSheetId="1">#REF!</definedName>
    <definedName name="ПП_д1">#REF!</definedName>
    <definedName name="ПП_ЛП" localSheetId="1">#REF!</definedName>
    <definedName name="ПП_ЛП">#REF!</definedName>
    <definedName name="ПП_юр" localSheetId="1">#REF!</definedName>
    <definedName name="ПП_юр" localSheetId="2">#REF!</definedName>
    <definedName name="ПП_юр" localSheetId="3">#REF!</definedName>
    <definedName name="ПП_юр" localSheetId="4">#REF!</definedName>
    <definedName name="ПП_юр" localSheetId="0">#REF!</definedName>
    <definedName name="ПП_юр">#REF!</definedName>
    <definedName name="ПП_Юш" localSheetId="1">#REF!</definedName>
    <definedName name="ПП_Юш" localSheetId="2">#REF!</definedName>
    <definedName name="ПП_Юш" localSheetId="3">#REF!</definedName>
    <definedName name="ПП_Юш" localSheetId="4">#REF!</definedName>
    <definedName name="ПП_Юш" localSheetId="0">#REF!</definedName>
    <definedName name="ПП_Юш">#REF!</definedName>
    <definedName name="про5" localSheetId="1">#REF!</definedName>
    <definedName name="про5" localSheetId="3">#REF!</definedName>
    <definedName name="про5">#REF!</definedName>
    <definedName name="РОГ888899966ПП" localSheetId="1">#REF!</definedName>
    <definedName name="РОГ888899966ПП">#REF!</definedName>
    <definedName name="рол" localSheetId="1">#REF!</definedName>
    <definedName name="рол" localSheetId="3">#REF!</definedName>
    <definedName name="рол">#REF!</definedName>
    <definedName name="рол89нпри" localSheetId="1">#REF!</definedName>
    <definedName name="рол89нпри" localSheetId="3">#REF!</definedName>
    <definedName name="рол89нпри">#REF!</definedName>
    <definedName name="ролит" localSheetId="1">#REF!</definedName>
    <definedName name="ролит" localSheetId="3">#REF!</definedName>
    <definedName name="ролит">#REF!</definedName>
    <definedName name="саек4в5" localSheetId="1">#REF!</definedName>
    <definedName name="саек4в5" localSheetId="3">#REF!</definedName>
    <definedName name="саек4в5">#REF!</definedName>
    <definedName name="СП_№1" localSheetId="1">#REF!</definedName>
    <definedName name="СП_№1" localSheetId="2">#REF!</definedName>
    <definedName name="СП_№1" localSheetId="3">#REF!</definedName>
    <definedName name="СП_№1" localSheetId="4">#REF!</definedName>
    <definedName name="СП_№1" localSheetId="0">#REF!</definedName>
    <definedName name="СП_№1">#REF!</definedName>
    <definedName name="СП_№2" localSheetId="1">#REF!</definedName>
    <definedName name="СП_№2" localSheetId="2">#REF!</definedName>
    <definedName name="СП_№2" localSheetId="3">#REF!</definedName>
    <definedName name="СП_№2" localSheetId="4">#REF!</definedName>
    <definedName name="СП_№2" localSheetId="0">#REF!</definedName>
    <definedName name="СП_№2">#REF!</definedName>
    <definedName name="СП2" localSheetId="1">#REF!</definedName>
    <definedName name="СП2" localSheetId="2">#REF!</definedName>
    <definedName name="СП2" localSheetId="3">#REF!</definedName>
    <definedName name="СП2" localSheetId="4">#REF!</definedName>
    <definedName name="СП2" localSheetId="0">#REF!</definedName>
    <definedName name="СП2">#REF!</definedName>
    <definedName name="СП№45" localSheetId="1">#REF!</definedName>
    <definedName name="СП№45">#REF!</definedName>
    <definedName name="спл67" localSheetId="1">#REF!</definedName>
    <definedName name="спл67" localSheetId="3">#REF!</definedName>
    <definedName name="спл67">#REF!</definedName>
    <definedName name="Схема" localSheetId="1">#REF!</definedName>
    <definedName name="Схема" localSheetId="2">#REF!</definedName>
    <definedName name="Схема" localSheetId="3">#REF!</definedName>
    <definedName name="Схема" localSheetId="4">#REF!</definedName>
    <definedName name="Схема" localSheetId="0">#REF!</definedName>
    <definedName name="Схема">#REF!</definedName>
    <definedName name="тарлыодпаопдлродлод" localSheetId="1">#REF!</definedName>
    <definedName name="тарлыодпаопдлродлод" localSheetId="2">#REF!</definedName>
    <definedName name="тарлыодпаопдлродлод" localSheetId="3">#REF!</definedName>
    <definedName name="тарлыодпаопдлродлод" localSheetId="4">#REF!</definedName>
    <definedName name="тарлыодпаопдлродлод" localSheetId="0">#REF!</definedName>
    <definedName name="тарлыодпаопдлродлод">#REF!</definedName>
    <definedName name="тог89" localSheetId="1">#REF!</definedName>
    <definedName name="тог89">#REF!</definedName>
    <definedName name="тол" localSheetId="1">#REF!</definedName>
    <definedName name="тол" localSheetId="3">#REF!</definedName>
    <definedName name="тол">#REF!</definedName>
    <definedName name="тощыдавж" localSheetId="1">#REF!</definedName>
    <definedName name="тощыдавж">#REF!</definedName>
    <definedName name="Фамилия__имя" localSheetId="1">#REF!</definedName>
    <definedName name="Фамилия__имя" localSheetId="2">#REF!</definedName>
    <definedName name="Фамилия__имя" localSheetId="3">#REF!</definedName>
    <definedName name="Фамилия__имя" localSheetId="4">#REF!</definedName>
    <definedName name="Фамилия__имя" localSheetId="0">#REF!</definedName>
    <definedName name="Фамилия__имя">#REF!</definedName>
    <definedName name="фыв" localSheetId="1">#REF!</definedName>
    <definedName name="фыв" localSheetId="2">#REF!</definedName>
    <definedName name="фыв" localSheetId="3">#REF!</definedName>
    <definedName name="фыв" localSheetId="4">#REF!</definedName>
    <definedName name="фыв" localSheetId="0">#REF!</definedName>
    <definedName name="фыв">#REF!</definedName>
    <definedName name="црв988888" localSheetId="1">#REF!</definedName>
    <definedName name="црв988888">#REF!</definedName>
    <definedName name="щф98383737рврв" localSheetId="1">#REF!</definedName>
    <definedName name="щф98383737рврв">#REF!</definedName>
  </definedNames>
  <calcPr fullCalcOnLoad="1"/>
</workbook>
</file>

<file path=xl/sharedStrings.xml><?xml version="1.0" encoding="utf-8"?>
<sst xmlns="http://schemas.openxmlformats.org/spreadsheetml/2006/main" count="583" uniqueCount="259">
  <si>
    <t>Место</t>
  </si>
  <si>
    <t>Фамилия, имя всадника</t>
  </si>
  <si>
    <t>Разряд, звание</t>
  </si>
  <si>
    <t>№ паспорта</t>
  </si>
  <si>
    <t>Кличка лошади, г.р., пол, масть, порода, отец, место рождения</t>
  </si>
  <si>
    <t>Владелец</t>
  </si>
  <si>
    <t>Регион, команда</t>
  </si>
  <si>
    <t>С</t>
  </si>
  <si>
    <t>М</t>
  </si>
  <si>
    <t>Кол. ошиб.</t>
  </si>
  <si>
    <t>Всего 
баллов</t>
  </si>
  <si>
    <t>Всего %</t>
  </si>
  <si>
    <t>Баллы</t>
  </si>
  <si>
    <t>%</t>
  </si>
  <si>
    <t>КМС</t>
  </si>
  <si>
    <t>КСК МСХА</t>
  </si>
  <si>
    <t>ну</t>
  </si>
  <si>
    <t>ю</t>
  </si>
  <si>
    <t>МЕЛЬНИКОВА Екатерина, 1997</t>
  </si>
  <si>
    <t>д</t>
  </si>
  <si>
    <r>
      <t xml:space="preserve">ПОЗДНЯКОВА </t>
    </r>
    <r>
      <rPr>
        <sz val="9"/>
        <rFont val="Times New Roman"/>
        <family val="1"/>
      </rPr>
      <t xml:space="preserve">Полина, 1999 </t>
    </r>
  </si>
  <si>
    <t>008807</t>
  </si>
  <si>
    <r>
      <t>КУПЕЦ-07</t>
    </r>
    <r>
      <rPr>
        <sz val="9"/>
        <rFont val="Times New Roman"/>
        <family val="1"/>
      </rPr>
      <t xml:space="preserve">, мер., гнед., трак., Кархид, РоссияК </t>
    </r>
  </si>
  <si>
    <t>ОУСЦ "Планерная"</t>
  </si>
  <si>
    <t>Пони-спорт, Планерная</t>
  </si>
  <si>
    <t>001195</t>
  </si>
  <si>
    <t>001180</t>
  </si>
  <si>
    <t>008267</t>
  </si>
  <si>
    <t>Н</t>
  </si>
  <si>
    <t>H</t>
  </si>
  <si>
    <t>1ю</t>
  </si>
  <si>
    <t>выполнение норматива</t>
  </si>
  <si>
    <t>МАЛЫЙ ПРИЗ</t>
  </si>
  <si>
    <t>б.р</t>
  </si>
  <si>
    <t>на оформл</t>
  </si>
  <si>
    <t>017016</t>
  </si>
  <si>
    <t>Текунова О.Н</t>
  </si>
  <si>
    <t>о</t>
  </si>
  <si>
    <t>Выполнение норматива</t>
  </si>
  <si>
    <t>015809</t>
  </si>
  <si>
    <t>Капралова О.А</t>
  </si>
  <si>
    <t>005572</t>
  </si>
  <si>
    <t>1 ОПП ГУ МВД России по г. Москве</t>
  </si>
  <si>
    <t>005573</t>
  </si>
  <si>
    <t>000396</t>
  </si>
  <si>
    <t>024505</t>
  </si>
  <si>
    <r>
      <t xml:space="preserve">МАКСИМОВА </t>
    </r>
    <r>
      <rPr>
        <sz val="10"/>
        <rFont val="Times New Roman"/>
        <family val="1"/>
      </rPr>
      <t xml:space="preserve"> Варвара, 2005</t>
    </r>
  </si>
  <si>
    <t>055303</t>
  </si>
  <si>
    <t>015106</t>
  </si>
  <si>
    <r>
      <t xml:space="preserve">ТЕКУНОВА </t>
    </r>
    <r>
      <rPr>
        <sz val="10"/>
        <rFont val="Times New Roman"/>
        <family val="1"/>
      </rPr>
      <t xml:space="preserve"> Анна, 2006</t>
    </r>
  </si>
  <si>
    <t>022705</t>
  </si>
  <si>
    <r>
      <t xml:space="preserve">КИСЛОВА </t>
    </r>
    <r>
      <rPr>
        <sz val="10"/>
        <rFont val="Times New Roman"/>
        <family val="1"/>
      </rPr>
      <t>Ольга, 2005</t>
    </r>
  </si>
  <si>
    <t>ОБЩИЙ ЗАЧЕТ</t>
  </si>
  <si>
    <t>ЗАЧЕТ ДЛЯ ДЕТЕЙ</t>
  </si>
  <si>
    <t>Москва , КСК при РГАУ -МСХА им. К.А. Тимирязева</t>
  </si>
  <si>
    <t>Номер ФКСР</t>
  </si>
  <si>
    <r>
      <rPr>
        <b/>
        <sz val="10"/>
        <rFont val="Times New Roman"/>
        <family val="1"/>
      </rPr>
      <t>ЗАЗОР - 06</t>
    </r>
    <r>
      <rPr>
        <sz val="10"/>
        <rFont val="Times New Roman"/>
        <family val="1"/>
      </rPr>
      <t>, мер, рыж, буденн, Зачинщик 8, к.з им.  1 конной армии</t>
    </r>
  </si>
  <si>
    <r>
      <t xml:space="preserve">ПОЛИВЦЕВА </t>
    </r>
    <r>
      <rPr>
        <sz val="10"/>
        <rFont val="Times New Roman"/>
        <family val="1"/>
      </rPr>
      <t xml:space="preserve"> Екатерина, 1996</t>
    </r>
  </si>
  <si>
    <r>
      <t xml:space="preserve">БАККАРА - 01, </t>
    </r>
    <r>
      <rPr>
        <sz val="10"/>
        <rFont val="Times New Roman"/>
        <family val="1"/>
      </rPr>
      <t>коб, т.рыж, помесь, Россия</t>
    </r>
  </si>
  <si>
    <t>021724</t>
  </si>
  <si>
    <t>Максимова Е.В.</t>
  </si>
  <si>
    <t>мужчины / женщины</t>
  </si>
  <si>
    <r>
      <t>МИФ-04</t>
    </r>
    <r>
      <rPr>
        <sz val="10"/>
        <rFont val="Times New Roman"/>
        <family val="1"/>
      </rPr>
      <t xml:space="preserve"> жер, т-гнед, ганновер, Айвенго, Беларусь </t>
    </r>
  </si>
  <si>
    <t>КУБОК КСК при РГАУ-МСХА им К.А. Тимирязева по выездке</t>
  </si>
  <si>
    <t xml:space="preserve">ПРЕДВАРИТЕЛЬНЫЙ ПРИЗ ЮНОШИ </t>
  </si>
  <si>
    <r>
      <t>ПОЭТЕССА-08</t>
    </r>
    <r>
      <rPr>
        <sz val="10"/>
        <rFont val="Times New Roman"/>
        <family val="1"/>
      </rPr>
      <t>, коб, вор, ганновер, Пегас, Московская область</t>
    </r>
  </si>
  <si>
    <t>009950</t>
  </si>
  <si>
    <t>Селиванова В.</t>
  </si>
  <si>
    <t>юноши  / девушки, мужчины / женщины</t>
  </si>
  <si>
    <t>ПРЕДВАРИТЕЛЬНЫЙ ПРИЗ (ДЕТИ). ТЕСТ В</t>
  </si>
  <si>
    <t>девочки / мальчики</t>
  </si>
  <si>
    <t>ПРЕДВАРИТЕЛЬНЫЙ ПРИЗ (ДЕТИ). ТЕСТ А</t>
  </si>
  <si>
    <r>
      <t xml:space="preserve">ЛАТЫШЕВА </t>
    </r>
    <r>
      <rPr>
        <sz val="10"/>
        <rFont val="Times New Roman"/>
        <family val="1"/>
      </rPr>
      <t xml:space="preserve"> Варвара, 2007</t>
    </r>
  </si>
  <si>
    <r>
      <t xml:space="preserve">ЛАВРИНЕНКО </t>
    </r>
    <r>
      <rPr>
        <sz val="10"/>
        <rFont val="Times New Roman"/>
        <family val="1"/>
      </rPr>
      <t>Маргарита, 2009</t>
    </r>
  </si>
  <si>
    <t>КСК МСХА, Москва</t>
  </si>
  <si>
    <t>О</t>
  </si>
  <si>
    <r>
      <t xml:space="preserve">АНАНЬЕВА </t>
    </r>
    <r>
      <rPr>
        <sz val="10"/>
        <rFont val="Times New Roman"/>
        <family val="1"/>
      </rPr>
      <t>Екатерина, 1999</t>
    </r>
  </si>
  <si>
    <t>064299</t>
  </si>
  <si>
    <t>Ю</t>
  </si>
  <si>
    <r>
      <t>БЕКАС - 00</t>
    </r>
    <r>
      <rPr>
        <sz val="10"/>
        <rFont val="Cambria"/>
        <family val="1"/>
      </rPr>
      <t>, мер, т. гнед, англо-тракен, Керамик, ЗАО "Колос"</t>
    </r>
  </si>
  <si>
    <r>
      <t xml:space="preserve">СУХОВЕРХОВА </t>
    </r>
    <r>
      <rPr>
        <sz val="10"/>
        <rFont val="Cambria"/>
        <family val="1"/>
      </rPr>
      <t xml:space="preserve"> Анасатсия, 2003</t>
    </r>
  </si>
  <si>
    <t>КОМАНДНЫЙ ПРИЗ. ДЕТИ</t>
  </si>
  <si>
    <r>
      <t>БЕЛЬВЕДЕР-12</t>
    </r>
    <r>
      <rPr>
        <sz val="10"/>
        <rFont val="Times New Roman"/>
        <family val="1"/>
      </rPr>
      <t xml:space="preserve"> мер, рыж, ганновер, Балетмейстер, Германия</t>
    </r>
  </si>
  <si>
    <r>
      <t>ОСАДИЙ - 08,</t>
    </r>
    <r>
      <rPr>
        <sz val="10"/>
        <rFont val="Times New Roman"/>
        <family val="1"/>
      </rPr>
      <t xml:space="preserve"> мер, сер, полукр, Один, Калужская обл</t>
    </r>
  </si>
  <si>
    <t>зачет</t>
  </si>
  <si>
    <r>
      <t>ТАЛИСМАН - 00</t>
    </r>
    <r>
      <rPr>
        <sz val="10"/>
        <rFont val="Times New Roman"/>
        <family val="1"/>
      </rPr>
      <t>, жер, т.рыж, русс. Тяж, , Россия</t>
    </r>
  </si>
  <si>
    <t>Л</t>
  </si>
  <si>
    <t>Д</t>
  </si>
  <si>
    <t>026507</t>
  </si>
  <si>
    <r>
      <rPr>
        <b/>
        <sz val="10"/>
        <color indexed="8"/>
        <rFont val="Times New Roman"/>
        <family val="1"/>
      </rPr>
      <t>ПРИВИЛЕГИЯ-09</t>
    </r>
    <r>
      <rPr>
        <sz val="10"/>
        <color indexed="8"/>
        <rFont val="Times New Roman"/>
        <family val="1"/>
      </rPr>
      <t>, коб, гнед, помесь, Россия</t>
    </r>
  </si>
  <si>
    <r>
      <t xml:space="preserve">АРИСТАРХОВА </t>
    </r>
    <r>
      <rPr>
        <sz val="10"/>
        <rFont val="Times New Roman"/>
        <family val="1"/>
      </rPr>
      <t xml:space="preserve"> Анна, 2003</t>
    </r>
  </si>
  <si>
    <t>102403</t>
  </si>
  <si>
    <t>л</t>
  </si>
  <si>
    <t>013209</t>
  </si>
  <si>
    <r>
      <t xml:space="preserve">ГЛАВНОВА </t>
    </r>
    <r>
      <rPr>
        <sz val="10"/>
        <rFont val="Times New Roman"/>
        <family val="1"/>
      </rPr>
      <t xml:space="preserve"> Доминика, 2004</t>
    </r>
  </si>
  <si>
    <t>063504</t>
  </si>
  <si>
    <r>
      <t>ШАТУНОВА</t>
    </r>
    <r>
      <rPr>
        <sz val="10"/>
        <rFont val="Times New Roman"/>
        <family val="1"/>
      </rPr>
      <t xml:space="preserve"> Софья, 2005</t>
    </r>
  </si>
  <si>
    <t>м.л</t>
  </si>
  <si>
    <r>
      <t xml:space="preserve">ВОЙНИЧ </t>
    </r>
    <r>
      <rPr>
        <sz val="10"/>
        <rFont val="Times New Roman"/>
        <family val="1"/>
      </rPr>
      <t>Юлия, 1985</t>
    </r>
  </si>
  <si>
    <t>019185</t>
  </si>
  <si>
    <r>
      <t>РЕАЛИСТ - 09</t>
    </r>
    <r>
      <rPr>
        <sz val="10"/>
        <rFont val="Times New Roman"/>
        <family val="1"/>
      </rPr>
      <t>, жер, вор, РВП, Романтикер, старож к.з</t>
    </r>
  </si>
  <si>
    <t>009985</t>
  </si>
  <si>
    <t>Войнич Ю.Э.</t>
  </si>
  <si>
    <t>002513</t>
  </si>
  <si>
    <t>Вершинина И</t>
  </si>
  <si>
    <t>Орлова Е.О.</t>
  </si>
  <si>
    <t>054103</t>
  </si>
  <si>
    <r>
      <t>ВИРТУОЗ - 11</t>
    </r>
    <r>
      <rPr>
        <sz val="10"/>
        <rFont val="Times New Roman"/>
        <family val="1"/>
      </rPr>
      <t>, мер, вор, РВП, Ва Банк, Старожиловск к.з</t>
    </r>
  </si>
  <si>
    <t>014731</t>
  </si>
  <si>
    <t>Манжелий М.</t>
  </si>
  <si>
    <t>Улосевич А</t>
  </si>
  <si>
    <r>
      <t>МЕСЯЦ-98</t>
    </r>
    <r>
      <rPr>
        <sz val="10"/>
        <rFont val="Times New Roman"/>
        <family val="1"/>
      </rPr>
      <t>, мер, гнед, чист верх, Россия</t>
    </r>
  </si>
  <si>
    <t>КОМАНДНЫЙ ПРИЗ ЮНОШИ (ОБЩИЙ ЗАЧЕТ)</t>
  </si>
  <si>
    <t>ч.в. Москва</t>
  </si>
  <si>
    <t>022675</t>
  </si>
  <si>
    <r>
      <t xml:space="preserve">КУЛИКОВА </t>
    </r>
    <r>
      <rPr>
        <sz val="10"/>
        <rFont val="Times New Roman"/>
        <family val="1"/>
      </rPr>
      <t xml:space="preserve"> Елизавета, 1998</t>
    </r>
  </si>
  <si>
    <t>046498</t>
  </si>
  <si>
    <r>
      <t>ЭРБИЙ - 14,</t>
    </r>
    <r>
      <rPr>
        <sz val="10"/>
        <rFont val="Cambria"/>
        <family val="1"/>
      </rPr>
      <t xml:space="preserve"> мер, гнед, РВП, Эскуриал, Старожиловский к.з</t>
    </r>
  </si>
  <si>
    <t xml:space="preserve">КСК МСХА, Москва </t>
  </si>
  <si>
    <r>
      <t xml:space="preserve">САВВАТЕЕВА </t>
    </r>
    <r>
      <rPr>
        <sz val="10"/>
        <rFont val="Times New Roman"/>
        <family val="1"/>
      </rPr>
      <t>Татьяна, 2005</t>
    </r>
  </si>
  <si>
    <t>036405</t>
  </si>
  <si>
    <r>
      <t xml:space="preserve">ЮНИК-01, </t>
    </r>
    <r>
      <rPr>
        <sz val="10"/>
        <rFont val="Times New Roman"/>
        <family val="1"/>
      </rPr>
      <t>мерин, гн. голл., Люкс, Нидерланды</t>
    </r>
  </si>
  <si>
    <t>Семенова Ю.С.</t>
  </si>
  <si>
    <r>
      <t xml:space="preserve">СЛИВИНА </t>
    </r>
    <r>
      <rPr>
        <sz val="10"/>
        <rFont val="Times New Roman"/>
        <family val="1"/>
      </rPr>
      <t xml:space="preserve"> Вероника, 2002</t>
    </r>
  </si>
  <si>
    <t>073302</t>
  </si>
  <si>
    <r>
      <t>БРЭНД - 04</t>
    </r>
    <r>
      <rPr>
        <sz val="10"/>
        <rFont val="Times New Roman"/>
        <family val="1"/>
      </rPr>
      <t xml:space="preserve"> жеребец, кар. голш., Бунтарь, Московская обл</t>
    </r>
  </si>
  <si>
    <t>009565</t>
  </si>
  <si>
    <r>
      <rPr>
        <b/>
        <sz val="10"/>
        <color indexed="8"/>
        <rFont val="Times New Roman"/>
        <family val="1"/>
      </rPr>
      <t>ГРИМ-00</t>
    </r>
    <r>
      <rPr>
        <sz val="10"/>
        <color indexed="8"/>
        <rFont val="Times New Roman"/>
        <family val="1"/>
      </rPr>
      <t>, мерин, рыж. трак., Мистер, Россия</t>
    </r>
  </si>
  <si>
    <t>Гордеев</t>
  </si>
  <si>
    <r>
      <t>НЕЖНЫЙ - 01</t>
    </r>
    <r>
      <rPr>
        <sz val="10"/>
        <rFont val="Cambria"/>
        <family val="1"/>
      </rPr>
      <t>, мер, рыж, помесь</t>
    </r>
  </si>
  <si>
    <r>
      <t>ВАХТАН - 01,</t>
    </r>
    <r>
      <rPr>
        <sz val="10"/>
        <rFont val="Cambria"/>
        <family val="1"/>
      </rPr>
      <t xml:space="preserve"> мер, гнед, тракено-венгр, Хореограф, Россия</t>
    </r>
  </si>
  <si>
    <t>001485</t>
  </si>
  <si>
    <r>
      <t xml:space="preserve">ТАРАСОВА </t>
    </r>
    <r>
      <rPr>
        <sz val="10"/>
        <rFont val="Times New Roman"/>
        <family val="1"/>
      </rPr>
      <t>Анна, 2006</t>
    </r>
  </si>
  <si>
    <t>016292</t>
  </si>
  <si>
    <t>2ю</t>
  </si>
  <si>
    <t>3ю</t>
  </si>
  <si>
    <r>
      <t xml:space="preserve">СЕЛИВАНОВА </t>
    </r>
    <r>
      <rPr>
        <sz val="10"/>
        <rFont val="Times New Roman"/>
        <family val="1"/>
      </rPr>
      <t xml:space="preserve"> Виргиния, 1975</t>
    </r>
  </si>
  <si>
    <r>
      <t xml:space="preserve">БУЛАВА </t>
    </r>
    <r>
      <rPr>
        <sz val="10"/>
        <rFont val="Times New Roman"/>
        <family val="1"/>
      </rPr>
      <t xml:space="preserve"> Мария, 2005</t>
    </r>
  </si>
  <si>
    <r>
      <t xml:space="preserve">СЕМЁНОВА </t>
    </r>
    <r>
      <rPr>
        <sz val="10"/>
        <rFont val="Times New Roman"/>
        <family val="1"/>
      </rPr>
      <t xml:space="preserve"> Марина, 2003</t>
    </r>
  </si>
  <si>
    <t>Главный судья:                                                                                                                                                                                                                                                                   Цветаева С.Н. (ВК) Московская область                                                             
Секретарь:                                                                                                                                                                                                                                                                             Орлова Е.О. (ВК) Москва</t>
  </si>
  <si>
    <t>Главный судья:                                                                                                                                                                                                                          Цветаева С.Н. (ВК) Московская область                                                             
Секретарь:                                                                                                                                                                                                                                    Орлова Е.О. (ВК) Москва</t>
  </si>
  <si>
    <t>Главный судья:                                                                                                                                                                                                                                            Цветаева С.Н. (ВК) Московская область                                               
Секретарь:                                                                                                                                                                                                                                                     Орлова Е.О. (ВК) Москва</t>
  </si>
  <si>
    <t>Главный судья:                                                                                                                                                                                                                                             Цветаева С.Н. (ВК) Московская область                                                       
Секретарь:                                                                                                                                                                                                                                                     Орлова Е.О. (ВК) Москва</t>
  </si>
  <si>
    <r>
      <t xml:space="preserve">ВЕРШИНИНА </t>
    </r>
    <r>
      <rPr>
        <sz val="10"/>
        <rFont val="Cambria"/>
        <family val="1"/>
      </rPr>
      <t xml:space="preserve"> Ирина</t>
    </r>
  </si>
  <si>
    <r>
      <t>ГАЛААД-03</t>
    </r>
    <r>
      <rPr>
        <sz val="10"/>
        <rFont val="Cambria"/>
        <family val="1"/>
      </rPr>
      <t>, жер, вор, РВП, Гепард, Старож к.з</t>
    </r>
  </si>
  <si>
    <r>
      <t xml:space="preserve">ХАРЛАМОВА </t>
    </r>
    <r>
      <rPr>
        <sz val="10"/>
        <rFont val="Times New Roman"/>
        <family val="1"/>
      </rPr>
      <t xml:space="preserve"> Галина, 1974</t>
    </r>
  </si>
  <si>
    <t>003274</t>
  </si>
  <si>
    <r>
      <t>ДОН-08,</t>
    </r>
    <r>
      <rPr>
        <sz val="10"/>
        <rFont val="Times New Roman"/>
        <family val="1"/>
      </rPr>
      <t xml:space="preserve"> мерин, гн. ган., Дон Фредерико, Германия</t>
    </r>
  </si>
  <si>
    <t>011577</t>
  </si>
  <si>
    <t>Князева А.П</t>
  </si>
  <si>
    <r>
      <t>МЕНЬШОВ</t>
    </r>
    <r>
      <rPr>
        <sz val="10"/>
        <rFont val="Times New Roman"/>
        <family val="1"/>
      </rPr>
      <t xml:space="preserve"> Степан, 1994</t>
    </r>
  </si>
  <si>
    <t>038894</t>
  </si>
  <si>
    <r>
      <t>ПОЭЗИЯ - 07,</t>
    </r>
    <r>
      <rPr>
        <sz val="10"/>
        <rFont val="Times New Roman"/>
        <family val="1"/>
      </rPr>
      <t xml:space="preserve"> кобыла, сер. буд., Нармат, к/з "Олимп Кубани"</t>
    </r>
  </si>
  <si>
    <t>010697</t>
  </si>
  <si>
    <r>
      <t xml:space="preserve">АНТОНОВА </t>
    </r>
    <r>
      <rPr>
        <sz val="10"/>
        <rFont val="Times New Roman"/>
        <family val="1"/>
      </rPr>
      <t>Алена, 2003</t>
    </r>
  </si>
  <si>
    <t>053903</t>
  </si>
  <si>
    <r>
      <t xml:space="preserve">САЗЕРЛЭНД-06 </t>
    </r>
    <r>
      <rPr>
        <sz val="10"/>
        <rFont val="Times New Roman"/>
        <family val="1"/>
      </rPr>
      <t>мерин, т.-гн. вестф., Сандро Хит, к/з "Вестфален-Свит"</t>
    </r>
  </si>
  <si>
    <t>007520</t>
  </si>
  <si>
    <t>Диконенко С.И.</t>
  </si>
  <si>
    <r>
      <t xml:space="preserve">БУБНОВА </t>
    </r>
    <r>
      <rPr>
        <sz val="10"/>
        <rFont val="Times New Roman"/>
        <family val="1"/>
      </rPr>
      <t>Инна, 1974</t>
    </r>
  </si>
  <si>
    <t>013674</t>
  </si>
  <si>
    <r>
      <t xml:space="preserve">ДОНСКАЯ </t>
    </r>
    <r>
      <rPr>
        <sz val="10"/>
        <rFont val="Cambria"/>
        <family val="1"/>
      </rPr>
      <t>Александра, 1996</t>
    </r>
  </si>
  <si>
    <t>048996</t>
  </si>
  <si>
    <r>
      <t>ГОРОСКОП-08</t>
    </r>
    <r>
      <rPr>
        <sz val="10"/>
        <rFont val="Cambria"/>
        <family val="1"/>
      </rPr>
      <t xml:space="preserve"> жеребец, кар. ган., Опал, Беларусь</t>
    </r>
  </si>
  <si>
    <t>009850</t>
  </si>
  <si>
    <t>Донская А.С.</t>
  </si>
  <si>
    <r>
      <t xml:space="preserve">АГАРКОВ </t>
    </r>
    <r>
      <rPr>
        <sz val="10"/>
        <rFont val="Times New Roman"/>
        <family val="1"/>
      </rPr>
      <t>Михаил, 1994</t>
    </r>
  </si>
  <si>
    <t>038994</t>
  </si>
  <si>
    <r>
      <t xml:space="preserve">ГЛАДКОВА </t>
    </r>
    <r>
      <rPr>
        <sz val="10"/>
        <rFont val="Times New Roman"/>
        <family val="1"/>
      </rPr>
      <t xml:space="preserve"> Анастасия, 2003</t>
    </r>
  </si>
  <si>
    <t>053603</t>
  </si>
  <si>
    <r>
      <t>ФОРОС-06</t>
    </r>
    <r>
      <rPr>
        <sz val="10"/>
        <rFont val="Times New Roman"/>
        <family val="1"/>
      </rPr>
      <t xml:space="preserve">  жеребец, рыж. трак., Форт 59, Кировский к/з</t>
    </r>
  </si>
  <si>
    <t>010044</t>
  </si>
  <si>
    <t>Гладков М.В.</t>
  </si>
  <si>
    <r>
      <t xml:space="preserve">МИТИНА </t>
    </r>
    <r>
      <rPr>
        <sz val="10"/>
        <rFont val="Cambria"/>
        <family val="1"/>
      </rPr>
      <t>Ольга, 1976</t>
    </r>
  </si>
  <si>
    <t>016676</t>
  </si>
  <si>
    <r>
      <t>ДАКАР-10</t>
    </r>
    <r>
      <rPr>
        <sz val="10"/>
        <rFont val="Cambria"/>
        <family val="1"/>
      </rPr>
      <t>, жеребец, гн. трак., Досуг, Беларусь</t>
    </r>
  </si>
  <si>
    <t>014549</t>
  </si>
  <si>
    <t>Шинкаренко О.С.</t>
  </si>
  <si>
    <r>
      <t xml:space="preserve">САПОЖНИКОВА </t>
    </r>
    <r>
      <rPr>
        <sz val="10"/>
        <rFont val="Cambria"/>
        <family val="1"/>
      </rPr>
      <t>Валерия, 2001</t>
    </r>
  </si>
  <si>
    <t>079101</t>
  </si>
  <si>
    <t>2Ю</t>
  </si>
  <si>
    <r>
      <t xml:space="preserve">ХОНДА-11, </t>
    </r>
    <r>
      <rPr>
        <sz val="10"/>
        <rFont val="Cambria"/>
        <family val="1"/>
      </rPr>
      <t xml:space="preserve"> кобыла, вор. полукр., Фэбо, КФХ "Тракен"</t>
    </r>
  </si>
  <si>
    <t>021424</t>
  </si>
  <si>
    <t>Послушаева А.К</t>
  </si>
  <si>
    <t>КСК «Дедовск»,МО</t>
  </si>
  <si>
    <r>
      <t xml:space="preserve">ПОСЛУШАЕВА </t>
    </r>
    <r>
      <rPr>
        <sz val="10"/>
        <rFont val="Cambria"/>
        <family val="1"/>
      </rPr>
      <t xml:space="preserve"> Анастасия, 1998</t>
    </r>
  </si>
  <si>
    <t>055598</t>
  </si>
  <si>
    <r>
      <t>ВИКОНТ-12</t>
    </r>
    <r>
      <rPr>
        <sz val="10"/>
        <rFont val="Cambria"/>
        <family val="1"/>
      </rPr>
      <t xml:space="preserve"> мерин, вор.-пег. полукр., Каприз, Россия</t>
    </r>
  </si>
  <si>
    <t>021423</t>
  </si>
  <si>
    <r>
      <t xml:space="preserve">САБУРОВА </t>
    </r>
    <r>
      <rPr>
        <sz val="10"/>
        <rFont val="Times New Roman"/>
        <family val="1"/>
      </rPr>
      <t>Дарья, 2009</t>
    </r>
  </si>
  <si>
    <t>007509</t>
  </si>
  <si>
    <r>
      <t>ПАВАРОТТИ-98,</t>
    </r>
    <r>
      <rPr>
        <sz val="10"/>
        <rFont val="Times New Roman"/>
        <family val="1"/>
      </rPr>
      <t xml:space="preserve"> мер, рыж, уэльский пони</t>
    </r>
  </si>
  <si>
    <t xml:space="preserve">СДЮШОР Матадор-Лианозово, г. Москва </t>
  </si>
  <si>
    <r>
      <rPr>
        <b/>
        <sz val="10"/>
        <rFont val="Cambria"/>
        <family val="1"/>
      </rPr>
      <t xml:space="preserve">СНЕГИРЕВА </t>
    </r>
    <r>
      <rPr>
        <sz val="10"/>
        <rFont val="Cambria"/>
        <family val="1"/>
      </rPr>
      <t xml:space="preserve"> Елизавета, 2004</t>
    </r>
  </si>
  <si>
    <t>050004</t>
  </si>
  <si>
    <r>
      <rPr>
        <b/>
        <sz val="10"/>
        <rFont val="Cambria"/>
        <family val="1"/>
      </rPr>
      <t>НЕМАН-10</t>
    </r>
    <r>
      <rPr>
        <sz val="10"/>
        <rFont val="Cambria"/>
        <family val="1"/>
      </rPr>
      <t>, мер, рыж, помесь</t>
    </r>
  </si>
  <si>
    <r>
      <t xml:space="preserve">ПОДРЕЗОВА </t>
    </r>
    <r>
      <rPr>
        <sz val="10"/>
        <rFont val="Times New Roman"/>
        <family val="1"/>
      </rPr>
      <t xml:space="preserve"> Филофея, 2004</t>
    </r>
  </si>
  <si>
    <t>035304</t>
  </si>
  <si>
    <r>
      <t>ПОЭТ-08</t>
    </r>
    <r>
      <rPr>
        <sz val="10"/>
        <rFont val="Times New Roman"/>
        <family val="1"/>
      </rPr>
      <t xml:space="preserve"> рыж. трак., Орион, Кировский к/з</t>
    </r>
  </si>
  <si>
    <t>010699</t>
  </si>
  <si>
    <t>Таран Ю.Б.</t>
  </si>
  <si>
    <r>
      <t xml:space="preserve">РАТКЕ </t>
    </r>
    <r>
      <rPr>
        <sz val="9"/>
        <rFont val="Times New Roman"/>
        <family val="1"/>
      </rPr>
      <t>Александра</t>
    </r>
  </si>
  <si>
    <r>
      <t>ГУГЕНОТ-01</t>
    </r>
    <r>
      <rPr>
        <sz val="10"/>
        <rFont val="Times New Roman"/>
        <family val="1"/>
      </rPr>
      <t xml:space="preserve"> мер, рыж, донск, Россия</t>
    </r>
  </si>
  <si>
    <r>
      <t xml:space="preserve">АНТИПЕНКО </t>
    </r>
    <r>
      <rPr>
        <sz val="10"/>
        <rFont val="Times New Roman"/>
        <family val="1"/>
      </rPr>
      <t xml:space="preserve"> Юлия, 2003</t>
    </r>
  </si>
  <si>
    <t>074003</t>
  </si>
  <si>
    <r>
      <rPr>
        <b/>
        <sz val="10"/>
        <rFont val="Times New Roman"/>
        <family val="1"/>
      </rPr>
      <t xml:space="preserve">ТИМОШЕНКО </t>
    </r>
    <r>
      <rPr>
        <sz val="10"/>
        <rFont val="Times New Roman"/>
        <family val="1"/>
      </rPr>
      <t>Владислава, 1987</t>
    </r>
  </si>
  <si>
    <t>026287</t>
  </si>
  <si>
    <r>
      <t>ФАКТОР-11,</t>
    </r>
    <r>
      <rPr>
        <sz val="10"/>
        <rFont val="Times New Roman"/>
        <family val="1"/>
      </rPr>
      <t xml:space="preserve"> мер, серо-пег, помесь</t>
    </r>
  </si>
  <si>
    <t>КСК "Премьер", МО</t>
  </si>
  <si>
    <t>ЗАЧЕТ ДЛЯ МОЛОДЫХ ЛОШАДЕЙ</t>
  </si>
  <si>
    <r>
      <t xml:space="preserve">КШНЯСЕВА  </t>
    </r>
    <r>
      <rPr>
        <sz val="10"/>
        <rFont val="Times New Roman"/>
        <family val="1"/>
      </rPr>
      <t>Валерия, 1993</t>
    </r>
  </si>
  <si>
    <t>025293</t>
  </si>
  <si>
    <r>
      <t>ФЛАГМАН-13</t>
    </r>
    <r>
      <rPr>
        <sz val="10"/>
        <rFont val="Times New Roman"/>
        <family val="1"/>
      </rPr>
      <t xml:space="preserve"> мерин, гн. полукр., Эфендис 3, Пензенская обл</t>
    </r>
  </si>
  <si>
    <t>021390</t>
  </si>
  <si>
    <t>Кшнясева В.Е.</t>
  </si>
  <si>
    <r>
      <rPr>
        <b/>
        <sz val="10"/>
        <rFont val="Times New Roman"/>
        <family val="1"/>
      </rPr>
      <t xml:space="preserve">ЗАХАРОВА </t>
    </r>
    <r>
      <rPr>
        <sz val="10"/>
        <rFont val="Times New Roman"/>
        <family val="1"/>
      </rPr>
      <t>Дарьяна, 2000</t>
    </r>
  </si>
  <si>
    <t>063101</t>
  </si>
  <si>
    <r>
      <rPr>
        <b/>
        <sz val="10"/>
        <color indexed="8"/>
        <rFont val="Times New Roman"/>
        <family val="1"/>
      </rPr>
      <t xml:space="preserve">ОФЕРТ-14, </t>
    </r>
    <r>
      <rPr>
        <sz val="10"/>
        <color indexed="8"/>
        <rFont val="Times New Roman"/>
        <family val="1"/>
      </rPr>
      <t>жеребец, рыж. трак., Фэбо, КФХ "Тракен"</t>
    </r>
  </si>
  <si>
    <t>020158</t>
  </si>
  <si>
    <t>Виноградова К.О.</t>
  </si>
  <si>
    <t>СШОР ЦСКА</t>
  </si>
  <si>
    <r>
      <rPr>
        <b/>
        <sz val="10"/>
        <rFont val="Times New Roman"/>
        <family val="1"/>
      </rPr>
      <t xml:space="preserve">ЗИНОВЬЕВА </t>
    </r>
    <r>
      <rPr>
        <sz val="10"/>
        <rFont val="Times New Roman"/>
        <family val="1"/>
      </rPr>
      <t xml:space="preserve"> Алена, 2008</t>
    </r>
  </si>
  <si>
    <t>011508</t>
  </si>
  <si>
    <r>
      <rPr>
        <b/>
        <sz val="10"/>
        <rFont val="Times New Roman"/>
        <family val="1"/>
      </rPr>
      <t xml:space="preserve">САМОЗДАЕВА </t>
    </r>
    <r>
      <rPr>
        <sz val="10"/>
        <rFont val="Times New Roman"/>
        <family val="1"/>
      </rPr>
      <t xml:space="preserve"> Милана, 2005</t>
    </r>
  </si>
  <si>
    <t>063205</t>
  </si>
  <si>
    <r>
      <t>ПРОЛОГ - 02</t>
    </r>
    <r>
      <rPr>
        <sz val="9"/>
        <rFont val="Times New Roman"/>
        <family val="1"/>
      </rPr>
      <t>, мер, гнед, тракен, Главком 1, ООО "Рязанский конный завод"</t>
    </r>
  </si>
  <si>
    <t>006119</t>
  </si>
  <si>
    <r>
      <rPr>
        <b/>
        <sz val="10"/>
        <color indexed="8"/>
        <rFont val="Times New Roman"/>
        <family val="1"/>
      </rPr>
      <t>ЛАУРЕЛЬ-14,</t>
    </r>
    <r>
      <rPr>
        <sz val="10"/>
        <color indexed="8"/>
        <rFont val="Times New Roman"/>
        <family val="1"/>
      </rPr>
      <t xml:space="preserve"> коб, гнед, Хайландер, Рязанский к.з</t>
    </r>
  </si>
  <si>
    <r>
      <rPr>
        <b/>
        <sz val="10"/>
        <rFont val="Times New Roman"/>
        <family val="1"/>
      </rPr>
      <t>ДЕНИСОВА</t>
    </r>
    <r>
      <rPr>
        <sz val="10"/>
        <rFont val="Times New Roman"/>
        <family val="1"/>
      </rPr>
      <t xml:space="preserve"> Мария, 2000</t>
    </r>
  </si>
  <si>
    <r>
      <t>КАВКАЗ-09</t>
    </r>
    <r>
      <rPr>
        <sz val="10"/>
        <rFont val="Cambria"/>
        <family val="1"/>
      </rPr>
      <t xml:space="preserve"> мерин, сер. полукр., Вихрь, Россия</t>
    </r>
  </si>
  <si>
    <t>011195</t>
  </si>
  <si>
    <t>Пахомова А.И.</t>
  </si>
  <si>
    <r>
      <rPr>
        <b/>
        <sz val="10"/>
        <rFont val="Times New Roman"/>
        <family val="1"/>
      </rPr>
      <t xml:space="preserve">БАГАУТДИНОВА </t>
    </r>
    <r>
      <rPr>
        <sz val="10"/>
        <rFont val="Times New Roman"/>
        <family val="1"/>
      </rPr>
      <t>Вероника, 2010</t>
    </r>
  </si>
  <si>
    <t>004710</t>
  </si>
  <si>
    <r>
      <t xml:space="preserve">ГУСЕВА </t>
    </r>
    <r>
      <rPr>
        <sz val="10"/>
        <rFont val="Times New Roman"/>
        <family val="1"/>
      </rPr>
      <t>Анна</t>
    </r>
  </si>
  <si>
    <r>
      <t xml:space="preserve">КОНСКАЯ </t>
    </r>
    <r>
      <rPr>
        <sz val="10"/>
        <rFont val="Times New Roman"/>
        <family val="1"/>
      </rPr>
      <t xml:space="preserve"> Светлана, 2004</t>
    </r>
  </si>
  <si>
    <t>058004</t>
  </si>
  <si>
    <r>
      <t>ВАСИЛИСК-02</t>
    </r>
    <r>
      <rPr>
        <sz val="9"/>
        <rFont val="Times New Roman"/>
        <family val="1"/>
      </rPr>
      <t>, жер, сер, орловск, Крикун, Россия</t>
    </r>
  </si>
  <si>
    <r>
      <t xml:space="preserve">ИГИБАЙ - 10, </t>
    </r>
    <r>
      <rPr>
        <sz val="9"/>
        <rFont val="Times New Roman"/>
        <family val="1"/>
      </rPr>
      <t>мер, вор, карачаевск</t>
    </r>
  </si>
  <si>
    <r>
      <t xml:space="preserve">ШАРИКОВА  </t>
    </r>
    <r>
      <rPr>
        <sz val="9"/>
        <rFont val="Times New Roman"/>
        <family val="1"/>
      </rPr>
      <t>Мария</t>
    </r>
  </si>
  <si>
    <r>
      <t xml:space="preserve">Судьи: Н -  Цветаева С.Н. (ВК) Московская область, </t>
    </r>
    <r>
      <rPr>
        <b/>
        <sz val="10"/>
        <rFont val="Times New Roman"/>
        <family val="1"/>
      </rPr>
      <t xml:space="preserve">С - Барышева Г.Б (ВК) Московская область  ,  </t>
    </r>
    <r>
      <rPr>
        <sz val="10"/>
        <rFont val="Times New Roman"/>
        <family val="1"/>
      </rPr>
      <t xml:space="preserve">М -  Леппенен Г.Э (ВК) Санкт-Петербург </t>
    </r>
  </si>
  <si>
    <t>ЗАЧЕТ ДЛЯ ЮНОШЕЙ</t>
  </si>
  <si>
    <t>022538</t>
  </si>
  <si>
    <t>Никулин С.Е.</t>
  </si>
  <si>
    <t>022537</t>
  </si>
  <si>
    <t>опл апр 2019</t>
  </si>
  <si>
    <r>
      <t xml:space="preserve">Судьи: Н -  Леппенен Г.Э (ВК) Санкт-Петербург   , </t>
    </r>
    <r>
      <rPr>
        <b/>
        <i/>
        <sz val="10"/>
        <rFont val="Times New Roman"/>
        <family val="1"/>
      </rPr>
      <t xml:space="preserve">С - </t>
    </r>
    <r>
      <rPr>
        <i/>
        <sz val="10"/>
        <rFont val="Times New Roman"/>
        <family val="1"/>
      </rPr>
      <t xml:space="preserve"> Цветаева С.Н. (ВК) Московская область М -  Барышева Г.Б (ВК) Московская область </t>
    </r>
  </si>
  <si>
    <r>
      <t xml:space="preserve">ЛЮБОМИР - 09 </t>
    </r>
    <r>
      <rPr>
        <sz val="10"/>
        <rFont val="Times New Roman"/>
        <family val="1"/>
      </rPr>
      <t>мер, т.гнед, латв, Лазурит, Россия</t>
    </r>
  </si>
  <si>
    <r>
      <t xml:space="preserve">ЕГУРНОВА </t>
    </r>
    <r>
      <rPr>
        <sz val="10"/>
        <rFont val="Times New Roman"/>
        <family val="1"/>
      </rPr>
      <t xml:space="preserve"> Анастасия, 1998</t>
    </r>
  </si>
  <si>
    <t>051398</t>
  </si>
  <si>
    <r>
      <t xml:space="preserve">ЛАВРЕНТЬЕВА </t>
    </r>
    <r>
      <rPr>
        <sz val="10"/>
        <rFont val="Times New Roman"/>
        <family val="1"/>
      </rPr>
      <t xml:space="preserve"> Мария,1977</t>
    </r>
  </si>
  <si>
    <t>Лаврентьева М</t>
  </si>
  <si>
    <r>
      <rPr>
        <b/>
        <sz val="9"/>
        <rFont val="Times New Roman"/>
        <family val="1"/>
      </rPr>
      <t xml:space="preserve">МАРТЫНОВА </t>
    </r>
    <r>
      <rPr>
        <sz val="9"/>
        <rFont val="Times New Roman"/>
        <family val="1"/>
      </rPr>
      <t>Анна, 2002</t>
    </r>
  </si>
  <si>
    <r>
      <t xml:space="preserve">САБИР - 10, </t>
    </r>
    <r>
      <rPr>
        <sz val="10"/>
        <rFont val="Times New Roman"/>
        <family val="1"/>
      </rPr>
      <t>жер, гнед, тракен, Бекет, Курская обл</t>
    </r>
  </si>
  <si>
    <t>Егурнов А.А.</t>
  </si>
  <si>
    <r>
      <t>САВИНА</t>
    </r>
    <r>
      <rPr>
        <sz val="10"/>
        <rFont val="Times New Roman"/>
        <family val="1"/>
      </rPr>
      <t xml:space="preserve"> Ксения, 2003</t>
    </r>
  </si>
  <si>
    <t>бр</t>
  </si>
  <si>
    <r>
      <t xml:space="preserve">АНДЕГРАУНД 2-15, </t>
    </r>
    <r>
      <rPr>
        <sz val="10"/>
        <rFont val="Times New Roman"/>
        <family val="1"/>
      </rPr>
      <t>мерин, гн. полукр., Аль Пассал, Кировский к/з</t>
    </r>
  </si>
  <si>
    <t>020656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</si>
</sst>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00000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Times New Roman"/>
      <family val="1"/>
    </font>
    <font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10"/>
      <name val="Cambria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Cambria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8"/>
      <name val="Times New Roman"/>
      <family val="1"/>
    </font>
    <font>
      <sz val="9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8" fillId="0" borderId="0">
      <alignment/>
      <protection/>
    </xf>
    <xf numFmtId="0" fontId="52" fillId="34" borderId="0" applyNumberFormat="0" applyBorder="0" applyAlignment="0" applyProtection="0"/>
    <xf numFmtId="0" fontId="17" fillId="35" borderId="0" applyNumberFormat="0" applyBorder="0" applyAlignment="0" applyProtection="0"/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41" borderId="0" applyNumberFormat="0" applyBorder="0" applyAlignment="0" applyProtection="0"/>
    <xf numFmtId="0" fontId="17" fillId="31" borderId="0" applyNumberFormat="0" applyBorder="0" applyAlignment="0" applyProtection="0"/>
    <xf numFmtId="0" fontId="52" fillId="42" borderId="0" applyNumberFormat="0" applyBorder="0" applyAlignment="0" applyProtection="0"/>
    <xf numFmtId="0" fontId="17" fillId="43" borderId="0" applyNumberFormat="0" applyBorder="0" applyAlignment="0" applyProtection="0"/>
    <xf numFmtId="0" fontId="53" fillId="44" borderId="1" applyNumberFormat="0" applyAlignment="0" applyProtection="0"/>
    <xf numFmtId="0" fontId="18" fillId="13" borderId="2" applyNumberFormat="0" applyAlignment="0" applyProtection="0"/>
    <xf numFmtId="0" fontId="54" fillId="45" borderId="3" applyNumberFormat="0" applyAlignment="0" applyProtection="0"/>
    <xf numFmtId="0" fontId="19" fillId="46" borderId="4" applyNumberFormat="0" applyAlignment="0" applyProtection="0"/>
    <xf numFmtId="0" fontId="55" fillId="45" borderId="1" applyNumberFormat="0" applyAlignment="0" applyProtection="0"/>
    <xf numFmtId="0" fontId="20" fillId="46" borderId="2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13" applyNumberFormat="0" applyAlignment="0" applyProtection="0"/>
    <xf numFmtId="0" fontId="25" fillId="48" borderId="14" applyNumberFormat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27" fillId="5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28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7" fillId="0" borderId="17" applyNumberFormat="0" applyFill="0" applyAlignment="0" applyProtection="0"/>
    <xf numFmtId="0" fontId="30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54" borderId="0" applyNumberFormat="0" applyBorder="0" applyAlignment="0" applyProtection="0"/>
    <xf numFmtId="0" fontId="32" fillId="7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147" applyFont="1">
      <alignment/>
      <protection/>
    </xf>
    <xf numFmtId="0" fontId="7" fillId="0" borderId="0" xfId="147" applyFont="1" applyFill="1" applyBorder="1" applyAlignment="1">
      <alignment horizontal="centerContinuous" vertical="center" wrapText="1"/>
      <protection/>
    </xf>
    <xf numFmtId="0" fontId="5" fillId="0" borderId="0" xfId="147" applyFont="1" applyBorder="1" applyAlignment="1">
      <alignment horizontal="center" vertical="center"/>
      <protection/>
    </xf>
    <xf numFmtId="0" fontId="10" fillId="0" borderId="0" xfId="147" applyFont="1" applyBorder="1" applyAlignment="1">
      <alignment horizontal="left"/>
      <protection/>
    </xf>
    <xf numFmtId="0" fontId="10" fillId="0" borderId="0" xfId="147" applyFont="1" applyAlignment="1">
      <alignment wrapText="1"/>
      <protection/>
    </xf>
    <xf numFmtId="0" fontId="10" fillId="0" borderId="0" xfId="147" applyFont="1">
      <alignment/>
      <protection/>
    </xf>
    <xf numFmtId="2" fontId="5" fillId="0" borderId="19" xfId="148" applyNumberFormat="1" applyFont="1" applyFill="1" applyBorder="1" applyAlignment="1">
      <alignment horizontal="center" vertical="center" textRotation="90" wrapText="1"/>
      <protection/>
    </xf>
    <xf numFmtId="2" fontId="5" fillId="0" borderId="19" xfId="148" applyNumberFormat="1" applyFont="1" applyFill="1" applyBorder="1" applyAlignment="1">
      <alignment horizontal="center" vertical="center" wrapText="1"/>
      <protection/>
    </xf>
    <xf numFmtId="0" fontId="11" fillId="0" borderId="19" xfId="147" applyFont="1" applyBorder="1" applyAlignment="1">
      <alignment horizontal="center" vertical="center"/>
      <protection/>
    </xf>
    <xf numFmtId="164" fontId="13" fillId="55" borderId="19" xfId="148" applyNumberFormat="1" applyFont="1" applyFill="1" applyBorder="1" applyAlignment="1">
      <alignment horizontal="center" vertical="center" wrapText="1"/>
      <protection/>
    </xf>
    <xf numFmtId="0" fontId="6" fillId="56" borderId="20" xfId="93" applyFont="1" applyFill="1" applyBorder="1" applyAlignment="1">
      <alignment horizontal="left" vertical="center" wrapText="1"/>
      <protection/>
    </xf>
    <xf numFmtId="0" fontId="5" fillId="56" borderId="20" xfId="93" applyFont="1" applyFill="1" applyBorder="1" applyAlignment="1">
      <alignment horizontal="center" vertical="center" wrapText="1"/>
      <protection/>
    </xf>
    <xf numFmtId="49" fontId="7" fillId="55" borderId="20" xfId="150" applyNumberFormat="1" applyFont="1" applyFill="1" applyBorder="1" applyAlignment="1">
      <alignment horizontal="center" vertical="center" wrapText="1"/>
      <protection/>
    </xf>
    <xf numFmtId="0" fontId="6" fillId="55" borderId="20" xfId="150" applyFont="1" applyFill="1" applyBorder="1" applyAlignment="1">
      <alignment vertical="center" wrapText="1"/>
      <protection/>
    </xf>
    <xf numFmtId="0" fontId="5" fillId="55" borderId="20" xfId="146" applyFont="1" applyFill="1" applyBorder="1" applyAlignment="1">
      <alignment horizontal="center" vertical="center" wrapText="1"/>
      <protection/>
    </xf>
    <xf numFmtId="0" fontId="5" fillId="0" borderId="0" xfId="146" applyFont="1" applyAlignment="1">
      <alignment horizontal="center" vertical="center"/>
      <protection/>
    </xf>
    <xf numFmtId="0" fontId="12" fillId="0" borderId="0" xfId="146" applyFont="1" applyAlignment="1">
      <alignment horizontal="center" vertical="center"/>
      <protection/>
    </xf>
    <xf numFmtId="0" fontId="0" fillId="0" borderId="0" xfId="146">
      <alignment/>
      <protection/>
    </xf>
    <xf numFmtId="0" fontId="0" fillId="0" borderId="0" xfId="146" applyFont="1" applyAlignment="1">
      <alignment wrapText="1"/>
      <protection/>
    </xf>
    <xf numFmtId="0" fontId="70" fillId="0" borderId="0" xfId="146" applyFont="1" applyAlignment="1">
      <alignment wrapText="1"/>
      <protection/>
    </xf>
    <xf numFmtId="0" fontId="7" fillId="55" borderId="19" xfId="146" applyFont="1" applyFill="1" applyBorder="1" applyAlignment="1">
      <alignment horizontal="center" vertical="center" wrapText="1"/>
      <protection/>
    </xf>
    <xf numFmtId="1" fontId="11" fillId="0" borderId="19" xfId="146" applyNumberFormat="1" applyFont="1" applyFill="1" applyBorder="1" applyAlignment="1">
      <alignment horizontal="center" vertical="center" textRotation="90" wrapText="1"/>
      <protection/>
    </xf>
    <xf numFmtId="165" fontId="5" fillId="0" borderId="19" xfId="148" applyNumberFormat="1" applyFont="1" applyFill="1" applyBorder="1" applyAlignment="1">
      <alignment horizontal="center" vertical="center" wrapText="1"/>
      <protection/>
    </xf>
    <xf numFmtId="164" fontId="13" fillId="0" borderId="19" xfId="148" applyNumberFormat="1" applyFont="1" applyFill="1" applyBorder="1" applyAlignment="1">
      <alignment horizontal="center" vertical="center" wrapText="1"/>
      <protection/>
    </xf>
    <xf numFmtId="1" fontId="14" fillId="0" borderId="20" xfId="134" applyNumberFormat="1" applyFont="1" applyFill="1" applyBorder="1" applyAlignment="1">
      <alignment horizontal="center" vertical="center"/>
      <protection/>
    </xf>
    <xf numFmtId="1" fontId="5" fillId="0" borderId="19" xfId="146" applyNumberFormat="1" applyFont="1" applyBorder="1" applyAlignment="1">
      <alignment horizontal="center" vertical="center"/>
      <protection/>
    </xf>
    <xf numFmtId="1" fontId="14" fillId="55" borderId="19" xfId="134" applyNumberFormat="1" applyFont="1" applyFill="1" applyBorder="1" applyAlignment="1">
      <alignment horizontal="center" vertical="center"/>
      <protection/>
    </xf>
    <xf numFmtId="0" fontId="2" fillId="0" borderId="0" xfId="147" applyFont="1" applyAlignment="1">
      <alignment vertical="center" wrapText="1"/>
      <protection/>
    </xf>
    <xf numFmtId="164" fontId="13" fillId="0" borderId="21" xfId="148" applyNumberFormat="1" applyFont="1" applyFill="1" applyBorder="1" applyAlignment="1">
      <alignment horizontal="center" vertical="center" wrapText="1"/>
      <protection/>
    </xf>
    <xf numFmtId="0" fontId="5" fillId="0" borderId="22" xfId="146" applyFont="1" applyBorder="1" applyAlignment="1">
      <alignment horizontal="center" vertical="center"/>
      <protection/>
    </xf>
    <xf numFmtId="1" fontId="14" fillId="0" borderId="19" xfId="134" applyNumberFormat="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10" fillId="0" borderId="25" xfId="146" applyNumberFormat="1" applyFont="1" applyBorder="1" applyAlignment="1">
      <alignment/>
      <protection/>
    </xf>
    <xf numFmtId="0" fontId="0" fillId="0" borderId="0" xfId="146" applyFont="1" applyAlignment="1">
      <alignment horizontal="center" wrapText="1"/>
      <protection/>
    </xf>
    <xf numFmtId="0" fontId="2" fillId="0" borderId="0" xfId="147" applyFont="1" applyBorder="1" applyAlignment="1">
      <alignment vertical="center"/>
      <protection/>
    </xf>
    <xf numFmtId="0" fontId="9" fillId="0" borderId="0" xfId="147" applyFont="1" applyBorder="1" applyAlignment="1">
      <alignment vertical="center"/>
      <protection/>
    </xf>
    <xf numFmtId="0" fontId="6" fillId="55" borderId="20" xfId="150" applyFont="1" applyFill="1" applyBorder="1" applyAlignment="1">
      <alignment horizontal="center" vertical="center" wrapText="1"/>
      <protection/>
    </xf>
    <xf numFmtId="0" fontId="12" fillId="55" borderId="0" xfId="146" applyFont="1" applyFill="1" applyAlignment="1">
      <alignment horizontal="center" vertical="center"/>
      <protection/>
    </xf>
    <xf numFmtId="2" fontId="5" fillId="55" borderId="19" xfId="148" applyNumberFormat="1" applyFont="1" applyFill="1" applyBorder="1" applyAlignment="1">
      <alignment horizontal="center" vertical="center" textRotation="90" wrapText="1"/>
      <protection/>
    </xf>
    <xf numFmtId="2" fontId="5" fillId="55" borderId="19" xfId="148" applyNumberFormat="1" applyFont="1" applyFill="1" applyBorder="1" applyAlignment="1">
      <alignment horizontal="center" vertical="center" wrapText="1"/>
      <protection/>
    </xf>
    <xf numFmtId="0" fontId="11" fillId="55" borderId="19" xfId="147" applyFont="1" applyFill="1" applyBorder="1" applyAlignment="1">
      <alignment horizontal="center" vertical="center"/>
      <protection/>
    </xf>
    <xf numFmtId="0" fontId="5" fillId="55" borderId="0" xfId="146" applyFont="1" applyFill="1" applyAlignment="1">
      <alignment horizontal="center" vertical="center"/>
      <protection/>
    </xf>
    <xf numFmtId="0" fontId="15" fillId="55" borderId="0" xfId="131" applyFont="1" applyFill="1" applyAlignment="1">
      <alignment vertical="center"/>
      <protection/>
    </xf>
    <xf numFmtId="0" fontId="0" fillId="55" borderId="0" xfId="146" applyFont="1" applyFill="1" applyAlignment="1">
      <alignment wrapText="1"/>
      <protection/>
    </xf>
    <xf numFmtId="0" fontId="0" fillId="55" borderId="0" xfId="146" applyFill="1">
      <alignment/>
      <protection/>
    </xf>
    <xf numFmtId="0" fontId="0" fillId="55" borderId="0" xfId="146" applyFont="1" applyFill="1" applyAlignment="1">
      <alignment horizontal="center" wrapText="1"/>
      <protection/>
    </xf>
    <xf numFmtId="0" fontId="34" fillId="55" borderId="24" xfId="131" applyFont="1" applyFill="1" applyBorder="1" applyAlignment="1" applyProtection="1">
      <alignment horizontal="left" vertical="center" wrapText="1"/>
      <protection locked="0"/>
    </xf>
    <xf numFmtId="49" fontId="12" fillId="55" borderId="24" xfId="150" applyNumberFormat="1" applyFont="1" applyFill="1" applyBorder="1" applyAlignment="1">
      <alignment horizontal="center" vertical="center" wrapText="1"/>
      <protection/>
    </xf>
    <xf numFmtId="0" fontId="12" fillId="55" borderId="24" xfId="131" applyFont="1" applyFill="1" applyBorder="1" applyAlignment="1" applyProtection="1">
      <alignment horizontal="center" vertical="center" wrapText="1"/>
      <protection locked="0"/>
    </xf>
    <xf numFmtId="49" fontId="35" fillId="55" borderId="24" xfId="143" applyNumberFormat="1" applyFont="1" applyFill="1" applyBorder="1" applyAlignment="1">
      <alignment horizontal="center" vertical="center" wrapText="1"/>
      <protection/>
    </xf>
    <xf numFmtId="14" fontId="10" fillId="0" borderId="0" xfId="146" applyNumberFormat="1" applyFont="1" applyBorder="1" applyAlignment="1">
      <alignment/>
      <protection/>
    </xf>
    <xf numFmtId="0" fontId="5" fillId="55" borderId="25" xfId="146" applyFont="1" applyFill="1" applyBorder="1" applyAlignment="1">
      <alignment horizontal="center" vertical="center"/>
      <protection/>
    </xf>
    <xf numFmtId="165" fontId="5" fillId="55" borderId="19" xfId="146" applyNumberFormat="1" applyFont="1" applyFill="1" applyBorder="1" applyAlignment="1">
      <alignment horizontal="center" vertical="center"/>
      <protection/>
    </xf>
    <xf numFmtId="165" fontId="5" fillId="55" borderId="19" xfId="148" applyNumberFormat="1" applyFont="1" applyFill="1" applyBorder="1" applyAlignment="1">
      <alignment horizontal="center" vertical="center" wrapText="1"/>
      <protection/>
    </xf>
    <xf numFmtId="0" fontId="11" fillId="55" borderId="19" xfId="146" applyFont="1" applyFill="1" applyBorder="1" applyAlignment="1">
      <alignment horizontal="center" vertical="center" textRotation="90"/>
      <protection/>
    </xf>
    <xf numFmtId="0" fontId="34" fillId="55" borderId="19" xfId="131" applyFont="1" applyFill="1" applyBorder="1" applyAlignment="1">
      <alignment horizontal="left" vertical="center" wrapText="1"/>
      <protection/>
    </xf>
    <xf numFmtId="0" fontId="11" fillId="0" borderId="19" xfId="146" applyFont="1" applyBorder="1" applyAlignment="1">
      <alignment horizontal="center" vertical="center" textRotation="90"/>
      <protection/>
    </xf>
    <xf numFmtId="0" fontId="2" fillId="0" borderId="0" xfId="147" applyFont="1" applyBorder="1" applyAlignment="1">
      <alignment vertical="center" wrapText="1"/>
      <protection/>
    </xf>
    <xf numFmtId="0" fontId="3" fillId="0" borderId="0" xfId="147" applyFont="1" applyBorder="1">
      <alignment/>
      <protection/>
    </xf>
    <xf numFmtId="0" fontId="10" fillId="0" borderId="0" xfId="147" applyFont="1" applyBorder="1">
      <alignment/>
      <protection/>
    </xf>
    <xf numFmtId="0" fontId="12" fillId="55" borderId="0" xfId="146" applyFont="1" applyFill="1" applyBorder="1" applyAlignment="1">
      <alignment horizontal="center" vertical="center"/>
      <protection/>
    </xf>
    <xf numFmtId="0" fontId="5" fillId="55" borderId="0" xfId="146" applyFont="1" applyFill="1" applyBorder="1" applyAlignment="1">
      <alignment horizontal="center" vertical="center"/>
      <protection/>
    </xf>
    <xf numFmtId="0" fontId="15" fillId="55" borderId="0" xfId="131" applyFont="1" applyFill="1" applyBorder="1" applyAlignment="1">
      <alignment vertical="center"/>
      <protection/>
    </xf>
    <xf numFmtId="0" fontId="0" fillId="55" borderId="0" xfId="146" applyFill="1" applyBorder="1">
      <alignment/>
      <protection/>
    </xf>
    <xf numFmtId="0" fontId="11" fillId="55" borderId="19" xfId="0" applyFont="1" applyFill="1" applyBorder="1" applyAlignment="1">
      <alignment horizontal="center" vertical="center" wrapText="1"/>
    </xf>
    <xf numFmtId="2" fontId="11" fillId="0" borderId="23" xfId="146" applyNumberFormat="1" applyFont="1" applyFill="1" applyBorder="1" applyAlignment="1">
      <alignment horizontal="center" vertical="center" textRotation="90" wrapText="1"/>
      <protection/>
    </xf>
    <xf numFmtId="0" fontId="12" fillId="0" borderId="23" xfId="146" applyFont="1" applyBorder="1" applyAlignment="1">
      <alignment horizontal="center" vertical="center"/>
      <protection/>
    </xf>
    <xf numFmtId="0" fontId="47" fillId="55" borderId="19" xfId="131" applyFont="1" applyFill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0" fontId="5" fillId="0" borderId="19" xfId="146" applyFont="1" applyBorder="1" applyAlignment="1">
      <alignment horizontal="center" vertical="center"/>
      <protection/>
    </xf>
    <xf numFmtId="0" fontId="11" fillId="0" borderId="23" xfId="146" applyFont="1" applyBorder="1" applyAlignment="1">
      <alignment horizontal="center" vertical="center" textRotation="90"/>
      <protection/>
    </xf>
    <xf numFmtId="0" fontId="11" fillId="0" borderId="24" xfId="146" applyFont="1" applyBorder="1" applyAlignment="1">
      <alignment horizontal="center" vertical="center" textRotation="90"/>
      <protection/>
    </xf>
    <xf numFmtId="0" fontId="15" fillId="55" borderId="19" xfId="131" applyFont="1" applyFill="1" applyBorder="1" applyAlignment="1">
      <alignment horizontal="center" vertical="center" wrapText="1"/>
      <protection/>
    </xf>
    <xf numFmtId="0" fontId="34" fillId="0" borderId="24" xfId="131" applyFont="1" applyFill="1" applyBorder="1" applyAlignment="1">
      <alignment vertical="center" wrapText="1"/>
      <protection/>
    </xf>
    <xf numFmtId="49" fontId="12" fillId="0" borderId="24" xfId="131" applyNumberFormat="1" applyFont="1" applyFill="1" applyBorder="1" applyAlignment="1">
      <alignment horizontal="center" vertical="center" wrapText="1"/>
      <protection/>
    </xf>
    <xf numFmtId="0" fontId="12" fillId="0" borderId="24" xfId="131" applyFont="1" applyFill="1" applyBorder="1" applyAlignment="1">
      <alignment horizontal="center" vertical="center" wrapText="1"/>
      <protection/>
    </xf>
    <xf numFmtId="0" fontId="34" fillId="0" borderId="19" xfId="152" applyFont="1" applyFill="1" applyBorder="1" applyAlignment="1">
      <alignment horizontal="left" vertical="center" wrapText="1"/>
      <protection/>
    </xf>
    <xf numFmtId="49" fontId="9" fillId="0" borderId="24" xfId="135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49" fontId="36" fillId="0" borderId="24" xfId="143" applyNumberFormat="1" applyFont="1" applyFill="1" applyBorder="1" applyAlignment="1">
      <alignment horizontal="center" vertical="center" wrapText="1"/>
      <protection/>
    </xf>
    <xf numFmtId="0" fontId="12" fillId="0" borderId="24" xfId="131" applyFont="1" applyFill="1" applyBorder="1" applyAlignment="1" applyProtection="1">
      <alignment horizontal="center" vertical="center" wrapText="1"/>
      <protection locked="0"/>
    </xf>
    <xf numFmtId="0" fontId="12" fillId="0" borderId="19" xfId="131" applyFont="1" applyFill="1" applyBorder="1" applyAlignment="1" applyProtection="1">
      <alignment horizontal="center" vertical="center" wrapText="1"/>
      <protection locked="0"/>
    </xf>
    <xf numFmtId="0" fontId="42" fillId="0" borderId="19" xfId="131" applyFont="1" applyFill="1" applyBorder="1" applyAlignment="1">
      <alignment horizontal="left" vertical="center" wrapText="1"/>
      <protection/>
    </xf>
    <xf numFmtId="0" fontId="15" fillId="0" borderId="19" xfId="131" applyFont="1" applyFill="1" applyBorder="1" applyAlignment="1">
      <alignment horizontal="center" vertical="center" wrapText="1"/>
      <protection/>
    </xf>
    <xf numFmtId="49" fontId="9" fillId="0" borderId="24" xfId="131" applyNumberFormat="1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34" fillId="0" borderId="19" xfId="131" applyFont="1" applyFill="1" applyBorder="1" applyAlignment="1">
      <alignment horizontal="left" vertical="center" wrapText="1"/>
      <protection/>
    </xf>
    <xf numFmtId="0" fontId="34" fillId="0" borderId="19" xfId="131" applyFont="1" applyFill="1" applyBorder="1" applyAlignment="1">
      <alignment vertical="center" wrapText="1"/>
      <protection/>
    </xf>
    <xf numFmtId="49" fontId="12" fillId="0" borderId="19" xfId="131" applyNumberFormat="1" applyFont="1" applyFill="1" applyBorder="1" applyAlignment="1">
      <alignment horizontal="center" vertical="center" wrapText="1"/>
      <protection/>
    </xf>
    <xf numFmtId="0" fontId="12" fillId="0" borderId="19" xfId="131" applyFont="1" applyFill="1" applyBorder="1" applyAlignment="1">
      <alignment horizontal="center" vertical="center" wrapText="1"/>
      <protection/>
    </xf>
    <xf numFmtId="0" fontId="34" fillId="0" borderId="24" xfId="131" applyFont="1" applyFill="1" applyBorder="1" applyAlignment="1" applyProtection="1">
      <alignment horizontal="left" vertical="center" wrapText="1"/>
      <protection locked="0"/>
    </xf>
    <xf numFmtId="49" fontId="12" fillId="0" borderId="24" xfId="150" applyNumberFormat="1" applyFont="1" applyFill="1" applyBorder="1" applyAlignment="1">
      <alignment horizontal="center" vertical="center" wrapText="1"/>
      <protection/>
    </xf>
    <xf numFmtId="0" fontId="47" fillId="0" borderId="19" xfId="131" applyFont="1" applyFill="1" applyBorder="1" applyAlignment="1">
      <alignment horizontal="center" vertical="center" wrapText="1"/>
      <protection/>
    </xf>
    <xf numFmtId="0" fontId="6" fillId="0" borderId="24" xfId="149" applyFont="1" applyFill="1" applyBorder="1" applyAlignment="1" applyProtection="1">
      <alignment vertical="center" wrapText="1"/>
      <protection locked="0"/>
    </xf>
    <xf numFmtId="0" fontId="12" fillId="0" borderId="24" xfId="149" applyFont="1" applyFill="1" applyBorder="1" applyAlignment="1" applyProtection="1">
      <alignment horizontal="center" vertical="center" wrapText="1"/>
      <protection locked="0"/>
    </xf>
    <xf numFmtId="49" fontId="35" fillId="0" borderId="24" xfId="0" applyNumberFormat="1" applyFont="1" applyFill="1" applyBorder="1" applyAlignment="1">
      <alignment horizontal="center" vertical="center" wrapText="1"/>
    </xf>
    <xf numFmtId="0" fontId="48" fillId="0" borderId="24" xfId="131" applyFont="1" applyFill="1" applyBorder="1" applyAlignment="1">
      <alignment horizontal="center" vertical="center" wrapText="1"/>
      <protection/>
    </xf>
    <xf numFmtId="0" fontId="34" fillId="0" borderId="19" xfId="143" applyFont="1" applyFill="1" applyBorder="1" applyAlignment="1">
      <alignment horizontal="left" vertical="center" wrapText="1"/>
      <protection/>
    </xf>
    <xf numFmtId="0" fontId="34" fillId="0" borderId="24" xfId="149" applyFont="1" applyFill="1" applyBorder="1" applyAlignment="1" applyProtection="1">
      <alignment vertical="center" wrapText="1"/>
      <protection locked="0"/>
    </xf>
    <xf numFmtId="0" fontId="12" fillId="0" borderId="19" xfId="131" applyFont="1" applyFill="1" applyBorder="1" applyAlignment="1">
      <alignment vertical="center" wrapText="1"/>
      <protection/>
    </xf>
    <xf numFmtId="49" fontId="36" fillId="0" borderId="24" xfId="131" applyNumberFormat="1" applyFont="1" applyFill="1" applyBorder="1" applyAlignment="1">
      <alignment horizontal="center" vertical="center" wrapText="1"/>
      <protection/>
    </xf>
    <xf numFmtId="49" fontId="35" fillId="0" borderId="24" xfId="143" applyNumberFormat="1" applyFont="1" applyFill="1" applyBorder="1" applyAlignment="1">
      <alignment horizontal="center" vertical="center" wrapText="1"/>
      <protection/>
    </xf>
    <xf numFmtId="49" fontId="12" fillId="0" borderId="24" xfId="149" applyNumberFormat="1" applyFont="1" applyFill="1" applyBorder="1" applyAlignment="1" applyProtection="1">
      <alignment horizontal="center" vertical="center" wrapText="1"/>
      <protection locked="0"/>
    </xf>
    <xf numFmtId="0" fontId="34" fillId="0" borderId="19" xfId="143" applyFont="1" applyFill="1" applyBorder="1" applyAlignment="1">
      <alignment vertical="center" wrapText="1"/>
      <protection/>
    </xf>
    <xf numFmtId="49" fontId="35" fillId="0" borderId="24" xfId="131" applyNumberFormat="1" applyFont="1" applyFill="1" applyBorder="1" applyAlignment="1">
      <alignment horizontal="center" vertical="center" wrapText="1"/>
      <protection/>
    </xf>
    <xf numFmtId="0" fontId="42" fillId="0" borderId="24" xfId="131" applyFont="1" applyFill="1" applyBorder="1" applyAlignment="1">
      <alignment horizontal="left" vertical="center" wrapText="1"/>
      <protection/>
    </xf>
    <xf numFmtId="49" fontId="49" fillId="0" borderId="24" xfId="131" applyNumberFormat="1" applyFont="1" applyFill="1" applyBorder="1" applyAlignment="1">
      <alignment horizontal="center" vertical="center" wrapText="1"/>
      <protection/>
    </xf>
    <xf numFmtId="165" fontId="5" fillId="55" borderId="0" xfId="148" applyNumberFormat="1" applyFont="1" applyFill="1" applyBorder="1" applyAlignment="1">
      <alignment horizontal="center" vertical="center" wrapText="1"/>
      <protection/>
    </xf>
    <xf numFmtId="49" fontId="12" fillId="0" borderId="19" xfId="150" applyNumberFormat="1" applyFont="1" applyFill="1" applyBorder="1" applyAlignment="1">
      <alignment horizontal="center" vertical="center" wrapText="1"/>
      <protection/>
    </xf>
    <xf numFmtId="0" fontId="12" fillId="0" borderId="19" xfId="149" applyFont="1" applyFill="1" applyBorder="1" applyAlignment="1" applyProtection="1">
      <alignment horizontal="center" vertical="center" wrapText="1"/>
      <protection locked="0"/>
    </xf>
    <xf numFmtId="0" fontId="48" fillId="0" borderId="19" xfId="131" applyFont="1" applyFill="1" applyBorder="1" applyAlignment="1">
      <alignment horizontal="center" vertical="center" wrapText="1"/>
      <protection/>
    </xf>
    <xf numFmtId="0" fontId="34" fillId="0" borderId="19" xfId="131" applyFont="1" applyFill="1" applyBorder="1" applyAlignment="1" applyProtection="1">
      <alignment horizontal="left" vertical="center" wrapText="1"/>
      <protection locked="0"/>
    </xf>
    <xf numFmtId="49" fontId="9" fillId="0" borderId="24" xfId="131" applyNumberFormat="1" applyFont="1" applyFill="1" applyBorder="1" applyAlignment="1">
      <alignment vertical="center" wrapText="1"/>
      <protection/>
    </xf>
    <xf numFmtId="49" fontId="36" fillId="0" borderId="19" xfId="143" applyNumberFormat="1" applyFont="1" applyFill="1" applyBorder="1" applyAlignment="1">
      <alignment horizontal="center" vertical="center" wrapText="1"/>
      <protection/>
    </xf>
    <xf numFmtId="49" fontId="35" fillId="0" borderId="19" xfId="143" applyNumberFormat="1" applyFont="1" applyFill="1" applyBorder="1" applyAlignment="1">
      <alignment horizontal="center" vertical="center" wrapText="1"/>
      <protection/>
    </xf>
    <xf numFmtId="0" fontId="42" fillId="0" borderId="19" xfId="143" applyFont="1" applyFill="1" applyBorder="1" applyAlignment="1">
      <alignment vertical="center" wrapText="1"/>
      <protection/>
    </xf>
    <xf numFmtId="49" fontId="50" fillId="0" borderId="24" xfId="144" applyNumberFormat="1" applyFont="1" applyFill="1" applyBorder="1" applyAlignment="1">
      <alignment horizontal="center" vertical="center" wrapText="1"/>
      <protection/>
    </xf>
    <xf numFmtId="49" fontId="12" fillId="0" borderId="24" xfId="0" applyNumberFormat="1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4" fillId="0" borderId="24" xfId="131" applyFont="1" applyFill="1" applyBorder="1" applyAlignment="1">
      <alignment horizontal="left" vertical="center" wrapText="1"/>
      <protection/>
    </xf>
    <xf numFmtId="49" fontId="50" fillId="0" borderId="19" xfId="144" applyNumberFormat="1" applyFont="1" applyFill="1" applyBorder="1" applyAlignment="1">
      <alignment horizontal="center" vertical="center" wrapText="1"/>
      <protection/>
    </xf>
    <xf numFmtId="0" fontId="12" fillId="0" borderId="24" xfId="149" applyFont="1" applyFill="1" applyBorder="1" applyAlignment="1" applyProtection="1">
      <alignment vertical="center" wrapText="1"/>
      <protection locked="0"/>
    </xf>
    <xf numFmtId="0" fontId="35" fillId="0" borderId="19" xfId="143" applyFont="1" applyFill="1" applyBorder="1" applyAlignment="1">
      <alignment vertical="center" wrapText="1"/>
      <protection/>
    </xf>
    <xf numFmtId="0" fontId="6" fillId="0" borderId="19" xfId="152" applyFont="1" applyFill="1" applyBorder="1" applyAlignment="1">
      <alignment horizontal="left" vertical="center" wrapText="1"/>
      <protection/>
    </xf>
    <xf numFmtId="49" fontId="9" fillId="0" borderId="19" xfId="135" applyNumberFormat="1" applyFont="1" applyFill="1" applyBorder="1" applyAlignment="1">
      <alignment horizontal="center" vertical="center" wrapText="1"/>
      <protection/>
    </xf>
    <xf numFmtId="49" fontId="48" fillId="0" borderId="24" xfId="0" applyNumberFormat="1" applyFont="1" applyFill="1" applyBorder="1" applyAlignment="1">
      <alignment horizontal="center" vertical="center" wrapText="1"/>
    </xf>
    <xf numFmtId="0" fontId="15" fillId="0" borderId="24" xfId="131" applyFont="1" applyFill="1" applyBorder="1" applyAlignment="1">
      <alignment horizontal="center" vertical="center" wrapText="1"/>
      <protection/>
    </xf>
    <xf numFmtId="0" fontId="6" fillId="0" borderId="19" xfId="143" applyFont="1" applyFill="1" applyBorder="1" applyAlignment="1">
      <alignment horizontal="left" vertical="center" wrapText="1"/>
      <protection/>
    </xf>
    <xf numFmtId="0" fontId="12" fillId="0" borderId="19" xfId="151" applyFont="1" applyFill="1" applyBorder="1" applyAlignment="1">
      <alignment horizontal="center" vertical="center" wrapText="1"/>
      <protection/>
    </xf>
    <xf numFmtId="165" fontId="5" fillId="0" borderId="19" xfId="146" applyNumberFormat="1" applyFont="1" applyBorder="1" applyAlignment="1">
      <alignment horizontal="center" vertical="center"/>
      <protection/>
    </xf>
    <xf numFmtId="0" fontId="35" fillId="0" borderId="19" xfId="131" applyFont="1" applyFill="1" applyBorder="1" applyAlignment="1">
      <alignment horizontal="center" vertical="center" wrapText="1"/>
      <protection/>
    </xf>
    <xf numFmtId="49" fontId="49" fillId="0" borderId="19" xfId="131" applyNumberFormat="1" applyFont="1" applyFill="1" applyBorder="1" applyAlignment="1">
      <alignment horizontal="center" vertical="center" wrapText="1"/>
      <protection/>
    </xf>
    <xf numFmtId="0" fontId="47" fillId="0" borderId="19" xfId="131" applyFont="1" applyFill="1" applyBorder="1" applyAlignment="1">
      <alignment vertical="center" wrapText="1"/>
      <protection/>
    </xf>
    <xf numFmtId="0" fontId="15" fillId="0" borderId="24" xfId="131" applyFont="1" applyFill="1" applyBorder="1" applyAlignment="1">
      <alignment vertical="center" wrapText="1"/>
      <protection/>
    </xf>
    <xf numFmtId="0" fontId="15" fillId="0" borderId="19" xfId="131" applyFont="1" applyFill="1" applyBorder="1" applyAlignment="1">
      <alignment vertical="center" wrapText="1"/>
      <protection/>
    </xf>
    <xf numFmtId="49" fontId="35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12" fillId="0" borderId="19" xfId="149" applyFont="1" applyFill="1" applyBorder="1" applyAlignment="1" applyProtection="1">
      <alignment vertical="center" wrapText="1"/>
      <protection locked="0"/>
    </xf>
    <xf numFmtId="0" fontId="5" fillId="0" borderId="24" xfId="149" applyFont="1" applyFill="1" applyBorder="1" applyAlignment="1" applyProtection="1">
      <alignment vertical="center" wrapText="1"/>
      <protection locked="0"/>
    </xf>
    <xf numFmtId="0" fontId="6" fillId="0" borderId="19" xfId="131" applyFont="1" applyFill="1" applyBorder="1" applyAlignment="1">
      <alignment horizontal="left" vertical="center" wrapText="1"/>
      <protection/>
    </xf>
    <xf numFmtId="49" fontId="15" fillId="0" borderId="24" xfId="131" applyNumberFormat="1" applyFont="1" applyFill="1" applyBorder="1" applyAlignment="1">
      <alignment vertical="center" wrapText="1"/>
      <protection/>
    </xf>
    <xf numFmtId="49" fontId="9" fillId="55" borderId="24" xfId="131" applyNumberFormat="1" applyFont="1" applyFill="1" applyBorder="1" applyAlignment="1">
      <alignment vertical="center" wrapText="1"/>
      <protection/>
    </xf>
    <xf numFmtId="0" fontId="12" fillId="55" borderId="19" xfId="131" applyFont="1" applyFill="1" applyBorder="1" applyAlignment="1">
      <alignment horizontal="center" vertical="center" wrapText="1"/>
      <protection/>
    </xf>
    <xf numFmtId="164" fontId="43" fillId="0" borderId="19" xfId="148" applyNumberFormat="1" applyFont="1" applyFill="1" applyBorder="1" applyAlignment="1">
      <alignment horizontal="center" vertical="center" wrapText="1"/>
      <protection/>
    </xf>
    <xf numFmtId="0" fontId="34" fillId="55" borderId="19" xfId="0" applyFont="1" applyFill="1" applyBorder="1" applyAlignment="1">
      <alignment horizontal="left" vertical="center" wrapText="1"/>
    </xf>
    <xf numFmtId="0" fontId="6" fillId="0" borderId="19" xfId="149" applyFont="1" applyFill="1" applyBorder="1" applyAlignment="1" applyProtection="1">
      <alignment vertical="center" wrapText="1"/>
      <protection locked="0"/>
    </xf>
    <xf numFmtId="49" fontId="36" fillId="55" borderId="19" xfId="143" applyNumberFormat="1" applyFont="1" applyFill="1" applyBorder="1" applyAlignment="1">
      <alignment horizontal="center" vertical="center" wrapText="1"/>
      <protection/>
    </xf>
    <xf numFmtId="49" fontId="48" fillId="0" borderId="19" xfId="0" applyNumberFormat="1" applyFont="1" applyFill="1" applyBorder="1" applyAlignment="1">
      <alignment horizontal="center" vertical="center" wrapText="1"/>
    </xf>
    <xf numFmtId="49" fontId="35" fillId="55" borderId="19" xfId="143" applyNumberFormat="1" applyFont="1" applyFill="1" applyBorder="1" applyAlignment="1">
      <alignment horizontal="center" vertical="center" wrapText="1"/>
      <protection/>
    </xf>
    <xf numFmtId="0" fontId="5" fillId="55" borderId="19" xfId="148" applyFont="1" applyFill="1" applyBorder="1" applyAlignment="1">
      <alignment horizontal="center" vertical="center"/>
      <protection/>
    </xf>
    <xf numFmtId="0" fontId="11" fillId="55" borderId="19" xfId="0" applyFont="1" applyFill="1" applyBorder="1" applyAlignment="1">
      <alignment horizontal="center" vertical="center" wrapText="1"/>
    </xf>
    <xf numFmtId="0" fontId="4" fillId="55" borderId="21" xfId="147" applyFont="1" applyFill="1" applyBorder="1" applyAlignment="1">
      <alignment horizontal="center" vertical="center"/>
      <protection/>
    </xf>
    <xf numFmtId="0" fontId="4" fillId="55" borderId="26" xfId="147" applyFont="1" applyFill="1" applyBorder="1" applyAlignment="1">
      <alignment horizontal="center" vertical="center"/>
      <protection/>
    </xf>
    <xf numFmtId="0" fontId="4" fillId="55" borderId="27" xfId="147" applyFont="1" applyFill="1" applyBorder="1" applyAlignment="1">
      <alignment horizontal="center" vertical="center"/>
      <protection/>
    </xf>
    <xf numFmtId="0" fontId="11" fillId="55" borderId="19" xfId="148" applyFont="1" applyFill="1" applyBorder="1" applyAlignment="1">
      <alignment horizontal="center" vertical="center"/>
      <protection/>
    </xf>
    <xf numFmtId="0" fontId="11" fillId="55" borderId="19" xfId="146" applyFont="1" applyFill="1" applyBorder="1" applyAlignment="1">
      <alignment horizontal="center" vertical="center" textRotation="90"/>
      <protection/>
    </xf>
    <xf numFmtId="0" fontId="42" fillId="55" borderId="0" xfId="131" applyFont="1" applyFill="1" applyBorder="1" applyAlignment="1">
      <alignment horizontal="left" vertical="center" wrapText="1"/>
      <protection/>
    </xf>
    <xf numFmtId="0" fontId="39" fillId="55" borderId="19" xfId="146" applyFont="1" applyFill="1" applyBorder="1" applyAlignment="1">
      <alignment horizontal="center" vertical="center"/>
      <protection/>
    </xf>
    <xf numFmtId="0" fontId="11" fillId="55" borderId="19" xfId="146" applyFont="1" applyFill="1" applyBorder="1" applyAlignment="1">
      <alignment horizontal="center" vertical="center"/>
      <protection/>
    </xf>
    <xf numFmtId="2" fontId="11" fillId="55" borderId="19" xfId="146" applyNumberFormat="1" applyFont="1" applyFill="1" applyBorder="1" applyAlignment="1">
      <alignment horizontal="center" vertical="center" textRotation="90" wrapText="1"/>
      <protection/>
    </xf>
    <xf numFmtId="1" fontId="11" fillId="55" borderId="19" xfId="146" applyNumberFormat="1" applyFont="1" applyFill="1" applyBorder="1" applyAlignment="1">
      <alignment horizontal="center" vertical="center" textRotation="90" wrapText="1"/>
      <protection/>
    </xf>
    <xf numFmtId="0" fontId="11" fillId="55" borderId="19" xfId="0" applyFont="1" applyFill="1" applyBorder="1" applyAlignment="1">
      <alignment horizontal="center" vertical="center" textRotation="90" wrapText="1"/>
    </xf>
    <xf numFmtId="0" fontId="2" fillId="0" borderId="0" xfId="147" applyFont="1" applyAlignment="1">
      <alignment horizontal="center" vertical="center" wrapText="1"/>
      <protection/>
    </xf>
    <xf numFmtId="0" fontId="33" fillId="0" borderId="0" xfId="147" applyFont="1" applyBorder="1" applyAlignment="1">
      <alignment horizontal="center" vertical="center"/>
      <protection/>
    </xf>
    <xf numFmtId="0" fontId="4" fillId="0" borderId="0" xfId="147" applyFont="1" applyBorder="1" applyAlignment="1">
      <alignment horizontal="center" vertical="center"/>
      <protection/>
    </xf>
    <xf numFmtId="0" fontId="9" fillId="0" borderId="0" xfId="147" applyFont="1" applyBorder="1" applyAlignment="1">
      <alignment horizontal="center" vertical="center"/>
      <protection/>
    </xf>
    <xf numFmtId="0" fontId="6" fillId="55" borderId="19" xfId="146" applyFont="1" applyFill="1" applyBorder="1" applyAlignment="1">
      <alignment horizontal="center" vertical="center" textRotation="90" wrapText="1"/>
      <protection/>
    </xf>
    <xf numFmtId="0" fontId="10" fillId="0" borderId="25" xfId="147" applyFont="1" applyBorder="1" applyAlignment="1">
      <alignment horizontal="left"/>
      <protection/>
    </xf>
    <xf numFmtId="14" fontId="10" fillId="0" borderId="25" xfId="147" applyNumberFormat="1" applyFont="1" applyBorder="1" applyAlignment="1">
      <alignment horizontal="center"/>
      <protection/>
    </xf>
    <xf numFmtId="0" fontId="5" fillId="0" borderId="21" xfId="148" applyFont="1" applyFill="1" applyBorder="1" applyAlignment="1">
      <alignment horizontal="center" vertical="center"/>
      <protection/>
    </xf>
    <xf numFmtId="0" fontId="5" fillId="0" borderId="26" xfId="148" applyFont="1" applyFill="1" applyBorder="1" applyAlignment="1">
      <alignment horizontal="center" vertical="center"/>
      <protection/>
    </xf>
    <xf numFmtId="0" fontId="5" fillId="0" borderId="27" xfId="148" applyFont="1" applyFill="1" applyBorder="1" applyAlignment="1">
      <alignment horizontal="center" vertical="center"/>
      <protection/>
    </xf>
    <xf numFmtId="0" fontId="11" fillId="0" borderId="21" xfId="148" applyFont="1" applyFill="1" applyBorder="1" applyAlignment="1">
      <alignment horizontal="center" vertical="center"/>
      <protection/>
    </xf>
    <xf numFmtId="0" fontId="11" fillId="0" borderId="26" xfId="148" applyFont="1" applyFill="1" applyBorder="1" applyAlignment="1">
      <alignment horizontal="center" vertical="center"/>
      <protection/>
    </xf>
    <xf numFmtId="0" fontId="11" fillId="0" borderId="27" xfId="148" applyFont="1" applyFill="1" applyBorder="1" applyAlignment="1">
      <alignment horizontal="center" vertical="center"/>
      <protection/>
    </xf>
    <xf numFmtId="0" fontId="6" fillId="0" borderId="19" xfId="146" applyFont="1" applyFill="1" applyBorder="1" applyAlignment="1">
      <alignment horizontal="center" vertical="center" textRotation="90" wrapText="1"/>
      <protection/>
    </xf>
    <xf numFmtId="1" fontId="11" fillId="0" borderId="19" xfId="146" applyNumberFormat="1" applyFont="1" applyFill="1" applyBorder="1" applyAlignment="1">
      <alignment horizontal="center" vertical="center" textRotation="90" wrapText="1"/>
      <protection/>
    </xf>
    <xf numFmtId="2" fontId="11" fillId="0" borderId="21" xfId="146" applyNumberFormat="1" applyFont="1" applyFill="1" applyBorder="1" applyAlignment="1">
      <alignment horizontal="center" vertical="center" textRotation="90" wrapText="1"/>
      <protection/>
    </xf>
    <xf numFmtId="0" fontId="11" fillId="0" borderId="19" xfId="146" applyFont="1" applyBorder="1" applyAlignment="1">
      <alignment horizontal="center" vertical="center" textRotation="90"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6" fillId="0" borderId="19" xfId="146" applyNumberFormat="1" applyFont="1" applyFill="1" applyBorder="1" applyAlignment="1">
      <alignment horizontal="center" vertical="center" textRotation="90" wrapText="1"/>
      <protection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4" fillId="0" borderId="28" xfId="146" applyFont="1" applyBorder="1" applyAlignment="1">
      <alignment horizontal="center" vertical="center"/>
      <protection/>
    </xf>
    <xf numFmtId="0" fontId="4" fillId="0" borderId="29" xfId="146" applyFont="1" applyBorder="1" applyAlignment="1">
      <alignment horizontal="center" vertical="center"/>
      <protection/>
    </xf>
    <xf numFmtId="0" fontId="4" fillId="0" borderId="30" xfId="146" applyFont="1" applyBorder="1" applyAlignment="1">
      <alignment horizontal="center" vertical="center"/>
      <protection/>
    </xf>
    <xf numFmtId="0" fontId="38" fillId="0" borderId="0" xfId="147" applyFont="1" applyAlignment="1">
      <alignment horizontal="center" vertical="center" wrapText="1"/>
      <protection/>
    </xf>
    <xf numFmtId="0" fontId="2" fillId="0" borderId="0" xfId="147" applyFont="1" applyBorder="1" applyAlignment="1">
      <alignment horizontal="center" vertical="center"/>
      <protection/>
    </xf>
    <xf numFmtId="0" fontId="33" fillId="0" borderId="28" xfId="146" applyFont="1" applyBorder="1" applyAlignment="1">
      <alignment horizontal="center" vertical="center"/>
      <protection/>
    </xf>
    <xf numFmtId="0" fontId="33" fillId="0" borderId="29" xfId="146" applyFont="1" applyBorder="1" applyAlignment="1">
      <alignment horizontal="center" vertical="center"/>
      <protection/>
    </xf>
    <xf numFmtId="0" fontId="33" fillId="0" borderId="30" xfId="146" applyFont="1" applyBorder="1" applyAlignment="1">
      <alignment horizontal="center" vertical="center"/>
      <protection/>
    </xf>
    <xf numFmtId="0" fontId="5" fillId="0" borderId="19" xfId="148" applyFont="1" applyFill="1" applyBorder="1" applyAlignment="1">
      <alignment horizontal="center" vertical="center"/>
      <protection/>
    </xf>
    <xf numFmtId="2" fontId="11" fillId="0" borderId="19" xfId="146" applyNumberFormat="1" applyFont="1" applyFill="1" applyBorder="1" applyAlignment="1">
      <alignment horizontal="center" vertical="center" textRotation="90" wrapText="1"/>
      <protection/>
    </xf>
    <xf numFmtId="0" fontId="11" fillId="0" borderId="19" xfId="148" applyFont="1" applyFill="1" applyBorder="1" applyAlignment="1">
      <alignment horizontal="center" vertical="center"/>
      <protection/>
    </xf>
    <xf numFmtId="0" fontId="40" fillId="0" borderId="21" xfId="147" applyFont="1" applyBorder="1" applyAlignment="1">
      <alignment horizontal="center" vertical="center"/>
      <protection/>
    </xf>
    <xf numFmtId="0" fontId="40" fillId="0" borderId="26" xfId="147" applyFont="1" applyBorder="1" applyAlignment="1">
      <alignment horizontal="center" vertical="center"/>
      <protection/>
    </xf>
    <xf numFmtId="0" fontId="40" fillId="0" borderId="27" xfId="147" applyFont="1" applyBorder="1" applyAlignment="1">
      <alignment horizontal="center" vertical="center"/>
      <protection/>
    </xf>
    <xf numFmtId="0" fontId="33" fillId="0" borderId="0" xfId="147" applyFont="1" applyAlignment="1">
      <alignment horizontal="center" vertical="center" wrapText="1"/>
      <protection/>
    </xf>
    <xf numFmtId="2" fontId="16" fillId="0" borderId="21" xfId="146" applyNumberFormat="1" applyFont="1" applyFill="1" applyBorder="1" applyAlignment="1">
      <alignment horizontal="center" vertical="center" textRotation="90" wrapText="1"/>
      <protection/>
    </xf>
    <xf numFmtId="0" fontId="41" fillId="0" borderId="28" xfId="146" applyFont="1" applyBorder="1" applyAlignment="1">
      <alignment horizontal="center" vertical="center"/>
      <protection/>
    </xf>
    <xf numFmtId="0" fontId="41" fillId="0" borderId="29" xfId="146" applyFont="1" applyBorder="1" applyAlignment="1">
      <alignment horizontal="center" vertical="center"/>
      <protection/>
    </xf>
    <xf numFmtId="0" fontId="41" fillId="0" borderId="30" xfId="146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4" fillId="0" borderId="21" xfId="147" applyFont="1" applyBorder="1" applyAlignment="1">
      <alignment horizontal="center" vertical="center"/>
      <protection/>
    </xf>
    <xf numFmtId="0" fontId="4" fillId="0" borderId="26" xfId="147" applyFont="1" applyBorder="1" applyAlignment="1">
      <alignment horizontal="center" vertical="center"/>
      <protection/>
    </xf>
    <xf numFmtId="0" fontId="4" fillId="0" borderId="27" xfId="147" applyFont="1" applyBorder="1" applyAlignment="1">
      <alignment horizontal="center" vertical="center"/>
      <protection/>
    </xf>
    <xf numFmtId="0" fontId="4" fillId="0" borderId="19" xfId="146" applyFont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Excel Built-in Normal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Hyperlink" xfId="112"/>
    <cellStyle name="Currency" xfId="113"/>
    <cellStyle name="Currency [0]" xfId="114"/>
    <cellStyle name="Заголовок 1" xfId="115"/>
    <cellStyle name="Заголовок 1 2" xfId="116"/>
    <cellStyle name="Заголовок 2" xfId="117"/>
    <cellStyle name="Заголовок 2 2" xfId="118"/>
    <cellStyle name="Заголовок 3" xfId="119"/>
    <cellStyle name="Заголовок 3 2" xfId="120"/>
    <cellStyle name="Заголовок 4" xfId="121"/>
    <cellStyle name="Заголовок 4 2" xfId="122"/>
    <cellStyle name="Итог" xfId="123"/>
    <cellStyle name="Итог 2" xfId="124"/>
    <cellStyle name="Контрольная ячейка" xfId="125"/>
    <cellStyle name="Контрольная ячейка 2" xfId="126"/>
    <cellStyle name="Название" xfId="127"/>
    <cellStyle name="Название 2" xfId="128"/>
    <cellStyle name="Нейтральный" xfId="129"/>
    <cellStyle name="Нейтральный 2" xfId="130"/>
    <cellStyle name="Обычный 2" xfId="131"/>
    <cellStyle name="Обычный 2 2" xfId="132"/>
    <cellStyle name="Обычный 2 2 2" xfId="133"/>
    <cellStyle name="Обычный 2 3" xfId="134"/>
    <cellStyle name="Обычный 2_Выездка ноябрь 2010 г." xfId="135"/>
    <cellStyle name="Обычный 3" xfId="136"/>
    <cellStyle name="Обычный 3 2" xfId="137"/>
    <cellStyle name="Обычный 3 3" xfId="138"/>
    <cellStyle name="Обычный 3 3 2" xfId="139"/>
    <cellStyle name="Обычный 4" xfId="140"/>
    <cellStyle name="Обычный 4 2" xfId="141"/>
    <cellStyle name="Обычный 4 2 2" xfId="142"/>
    <cellStyle name="Обычный 4 3" xfId="143"/>
    <cellStyle name="Обычный 5" xfId="144"/>
    <cellStyle name="Обычный 5 2" xfId="145"/>
    <cellStyle name="Обычный_Выездка 1 (version 2)" xfId="146"/>
    <cellStyle name="Обычный_Выездка 3" xfId="147"/>
    <cellStyle name="Обычный_Измайлово-2003" xfId="148"/>
    <cellStyle name="Обычный_Лист Microsoft Excel" xfId="149"/>
    <cellStyle name="Обычный_Россия (В) юниоры" xfId="150"/>
    <cellStyle name="Обычный_Тех.рез.езда молод.лош." xfId="151"/>
    <cellStyle name="Обычный_ЧМ выездка" xfId="152"/>
    <cellStyle name="Followed Hyperlink" xfId="153"/>
    <cellStyle name="Плохой" xfId="154"/>
    <cellStyle name="Плохой 2" xfId="155"/>
    <cellStyle name="Пояснение" xfId="156"/>
    <cellStyle name="Пояснение 2" xfId="157"/>
    <cellStyle name="Примечание" xfId="158"/>
    <cellStyle name="Примечание 2" xfId="159"/>
    <cellStyle name="Percent" xfId="160"/>
    <cellStyle name="Процентный 2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Финансовый 2" xfId="168"/>
    <cellStyle name="Финансовый 3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2</xdr:col>
      <xdr:colOff>857250</xdr:colOff>
      <xdr:row>3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981075</xdr:colOff>
      <xdr:row>2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914400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1950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981075</xdr:colOff>
      <xdr:row>5</xdr:row>
      <xdr:rowOff>28575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2</xdr:col>
      <xdr:colOff>981075</xdr:colOff>
      <xdr:row>3</xdr:row>
      <xdr:rowOff>123825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2016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N173"/>
  <sheetViews>
    <sheetView view="pageBreakPreview" zoomScale="66" zoomScaleNormal="75" zoomScaleSheetLayoutView="66" zoomScalePageLayoutView="0" workbookViewId="0" topLeftCell="A15">
      <selection activeCell="I26" sqref="I26"/>
    </sheetView>
  </sheetViews>
  <sheetFormatPr defaultColWidth="9.140625" defaultRowHeight="12.75"/>
  <cols>
    <col min="1" max="1" width="4.7109375" style="46" customWidth="1"/>
    <col min="2" max="2" width="3.57421875" style="46" hidden="1" customWidth="1"/>
    <col min="3" max="3" width="24.8515625" style="45" customWidth="1"/>
    <col min="4" max="4" width="9.7109375" style="45" hidden="1" customWidth="1"/>
    <col min="5" max="5" width="6.28125" style="45" customWidth="1"/>
    <col min="6" max="6" width="45.28125" style="45" customWidth="1"/>
    <col min="7" max="7" width="9.7109375" style="47" hidden="1" customWidth="1"/>
    <col min="8" max="8" width="13.421875" style="45" customWidth="1"/>
    <col min="9" max="9" width="21.8515625" style="45" customWidth="1"/>
    <col min="10" max="10" width="5.8515625" style="46" customWidth="1"/>
    <col min="11" max="11" width="7.7109375" style="46" customWidth="1"/>
    <col min="12" max="12" width="3.8515625" style="46" customWidth="1"/>
    <col min="13" max="13" width="5.140625" style="46" customWidth="1"/>
    <col min="14" max="14" width="7.7109375" style="46" customWidth="1"/>
    <col min="15" max="15" width="3.7109375" style="46" customWidth="1"/>
    <col min="16" max="16" width="6.00390625" style="46" customWidth="1"/>
    <col min="17" max="17" width="7.7109375" style="46" customWidth="1"/>
    <col min="18" max="18" width="4.7109375" style="46" customWidth="1"/>
    <col min="19" max="19" width="4.421875" style="46" customWidth="1"/>
    <col min="20" max="20" width="6.421875" style="46" customWidth="1"/>
    <col min="21" max="21" width="8.57421875" style="46" customWidth="1"/>
    <col min="22" max="22" width="6.7109375" style="46" customWidth="1"/>
    <col min="23" max="222" width="9.140625" style="65" customWidth="1"/>
    <col min="223" max="16384" width="9.140625" style="46" customWidth="1"/>
  </cols>
  <sheetData>
    <row r="1" spans="1:222" s="1" customFormat="1" ht="28.5" customHeight="1">
      <c r="A1" s="167" t="s">
        <v>63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28"/>
      <c r="W1" s="59"/>
      <c r="X1" s="59"/>
      <c r="Y1" s="59"/>
      <c r="Z1" s="59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</row>
    <row r="2" spans="1:25" s="3" customFormat="1" ht="21" customHeight="1">
      <c r="A2" s="168" t="s">
        <v>64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6"/>
      <c r="W2" s="36"/>
      <c r="X2" s="36"/>
      <c r="Y2" s="2"/>
    </row>
    <row r="3" spans="1:25" s="3" customFormat="1" ht="21" customHeight="1">
      <c r="A3" s="169" t="s">
        <v>68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36"/>
      <c r="W3" s="36"/>
      <c r="X3" s="36"/>
      <c r="Y3" s="2"/>
    </row>
    <row r="4" spans="1:25" s="3" customFormat="1" ht="21" customHeight="1">
      <c r="A4" s="170" t="s">
        <v>240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37"/>
      <c r="W4" s="37"/>
      <c r="X4" s="37"/>
      <c r="Y4" s="37"/>
    </row>
    <row r="5" spans="1:222" s="6" customFormat="1" ht="15.75" customHeight="1">
      <c r="A5" s="172" t="s">
        <v>54</v>
      </c>
      <c r="B5" s="172"/>
      <c r="C5" s="172"/>
      <c r="D5" s="172"/>
      <c r="E5" s="172"/>
      <c r="F5" s="172"/>
      <c r="G5" s="172"/>
      <c r="H5" s="172"/>
      <c r="I5" s="172"/>
      <c r="J5" s="172"/>
      <c r="K5" s="4"/>
      <c r="L5" s="5"/>
      <c r="Q5" s="173">
        <v>43573</v>
      </c>
      <c r="R5" s="173"/>
      <c r="S5" s="173"/>
      <c r="T5" s="173"/>
      <c r="U5" s="173"/>
      <c r="V5" s="34"/>
      <c r="W5" s="52"/>
      <c r="X5" s="52"/>
      <c r="Y5" s="52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</row>
    <row r="6" spans="1:222" s="39" customFormat="1" ht="15" customHeight="1">
      <c r="A6" s="160" t="s">
        <v>0</v>
      </c>
      <c r="B6" s="56"/>
      <c r="C6" s="155" t="s">
        <v>1</v>
      </c>
      <c r="D6" s="66"/>
      <c r="E6" s="166" t="s">
        <v>2</v>
      </c>
      <c r="F6" s="155" t="s">
        <v>4</v>
      </c>
      <c r="G6" s="166" t="s">
        <v>3</v>
      </c>
      <c r="H6" s="155" t="s">
        <v>5</v>
      </c>
      <c r="I6" s="155" t="s">
        <v>6</v>
      </c>
      <c r="J6" s="154" t="s">
        <v>29</v>
      </c>
      <c r="K6" s="154"/>
      <c r="L6" s="154"/>
      <c r="M6" s="159" t="s">
        <v>7</v>
      </c>
      <c r="N6" s="159"/>
      <c r="O6" s="159"/>
      <c r="P6" s="154" t="s">
        <v>8</v>
      </c>
      <c r="Q6" s="154"/>
      <c r="R6" s="154"/>
      <c r="S6" s="171" t="s">
        <v>9</v>
      </c>
      <c r="T6" s="165" t="s">
        <v>10</v>
      </c>
      <c r="U6" s="164" t="s">
        <v>11</v>
      </c>
      <c r="V6" s="164" t="s">
        <v>31</v>
      </c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</row>
    <row r="7" spans="1:222" s="39" customFormat="1" ht="39.75" customHeight="1">
      <c r="A7" s="160"/>
      <c r="B7" s="56"/>
      <c r="C7" s="155"/>
      <c r="D7" s="66" t="s">
        <v>55</v>
      </c>
      <c r="E7" s="166"/>
      <c r="F7" s="155"/>
      <c r="G7" s="166"/>
      <c r="H7" s="155"/>
      <c r="I7" s="155"/>
      <c r="J7" s="40" t="s">
        <v>12</v>
      </c>
      <c r="K7" s="41" t="s">
        <v>13</v>
      </c>
      <c r="L7" s="40" t="s">
        <v>0</v>
      </c>
      <c r="M7" s="40" t="s">
        <v>12</v>
      </c>
      <c r="N7" s="41" t="s">
        <v>13</v>
      </c>
      <c r="O7" s="40" t="s">
        <v>0</v>
      </c>
      <c r="P7" s="40" t="s">
        <v>12</v>
      </c>
      <c r="Q7" s="41" t="s">
        <v>13</v>
      </c>
      <c r="R7" s="40" t="s">
        <v>0</v>
      </c>
      <c r="S7" s="171"/>
      <c r="T7" s="165"/>
      <c r="U7" s="164"/>
      <c r="V7" s="164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</row>
    <row r="8" spans="1:222" s="53" customFormat="1" ht="27" customHeight="1">
      <c r="A8" s="162" t="s">
        <v>52</v>
      </c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</row>
    <row r="9" spans="1:222" s="43" customFormat="1" ht="37.5" customHeight="1">
      <c r="A9" s="42">
        <f>RANK(U9,U$9:U$15,0)</f>
        <v>1</v>
      </c>
      <c r="B9" s="95" t="s">
        <v>37</v>
      </c>
      <c r="C9" s="108" t="s">
        <v>173</v>
      </c>
      <c r="D9" s="76" t="s">
        <v>174</v>
      </c>
      <c r="E9" s="99" t="s">
        <v>33</v>
      </c>
      <c r="F9" s="85" t="s">
        <v>175</v>
      </c>
      <c r="G9" s="109" t="s">
        <v>176</v>
      </c>
      <c r="H9" s="99" t="s">
        <v>177</v>
      </c>
      <c r="I9" s="80" t="s">
        <v>113</v>
      </c>
      <c r="J9" s="55">
        <v>205</v>
      </c>
      <c r="K9" s="10">
        <f aca="true" t="shared" si="0" ref="K9:K15">J9/3</f>
        <v>68.33333333333333</v>
      </c>
      <c r="L9" s="27">
        <f aca="true" t="shared" si="1" ref="L9:L15">RANK(K9,K$9:K$15,0)</f>
        <v>1</v>
      </c>
      <c r="M9" s="55">
        <v>200.5</v>
      </c>
      <c r="N9" s="10">
        <f aca="true" t="shared" si="2" ref="N9:N15">M9/3</f>
        <v>66.83333333333333</v>
      </c>
      <c r="O9" s="27">
        <f aca="true" t="shared" si="3" ref="O9:O15">RANK(N9,N$9:N$15,0)</f>
        <v>1</v>
      </c>
      <c r="P9" s="55">
        <v>192.5</v>
      </c>
      <c r="Q9" s="10">
        <f aca="true" t="shared" si="4" ref="Q9:Q15">P9/3</f>
        <v>64.16666666666667</v>
      </c>
      <c r="R9" s="27">
        <f aca="true" t="shared" si="5" ref="R9:R15">RANK(Q9,Q$9:Q$15,0)</f>
        <v>1</v>
      </c>
      <c r="S9" s="55"/>
      <c r="T9" s="55">
        <f aca="true" t="shared" si="6" ref="T9:T15">P9+M9+J9</f>
        <v>598</v>
      </c>
      <c r="U9" s="10">
        <f>T9/3/3</f>
        <v>66.44444444444444</v>
      </c>
      <c r="V9" s="55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</row>
    <row r="10" spans="1:222" s="43" customFormat="1" ht="37.5" customHeight="1">
      <c r="A10" s="42">
        <f aca="true" t="shared" si="7" ref="A10:A15">RANK(U10,U$9:U$15,0)</f>
        <v>2</v>
      </c>
      <c r="B10" s="95" t="s">
        <v>37</v>
      </c>
      <c r="C10" s="108" t="s">
        <v>161</v>
      </c>
      <c r="D10" s="76" t="s">
        <v>162</v>
      </c>
      <c r="E10" s="99" t="s">
        <v>14</v>
      </c>
      <c r="F10" s="85" t="s">
        <v>163</v>
      </c>
      <c r="G10" s="109" t="s">
        <v>164</v>
      </c>
      <c r="H10" s="113" t="s">
        <v>165</v>
      </c>
      <c r="I10" s="88" t="s">
        <v>113</v>
      </c>
      <c r="J10" s="55">
        <v>196</v>
      </c>
      <c r="K10" s="10">
        <f t="shared" si="0"/>
        <v>65.33333333333333</v>
      </c>
      <c r="L10" s="27">
        <f t="shared" si="1"/>
        <v>2</v>
      </c>
      <c r="M10" s="55">
        <v>198</v>
      </c>
      <c r="N10" s="10">
        <f t="shared" si="2"/>
        <v>66</v>
      </c>
      <c r="O10" s="27">
        <f t="shared" si="3"/>
        <v>2</v>
      </c>
      <c r="P10" s="55">
        <v>189.5</v>
      </c>
      <c r="Q10" s="10">
        <f t="shared" si="4"/>
        <v>63.166666666666664</v>
      </c>
      <c r="R10" s="27">
        <f t="shared" si="5"/>
        <v>2</v>
      </c>
      <c r="S10" s="55"/>
      <c r="T10" s="55">
        <f t="shared" si="6"/>
        <v>583.5</v>
      </c>
      <c r="U10" s="10">
        <f>T10/3/3</f>
        <v>64.83333333333333</v>
      </c>
      <c r="V10" s="55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</row>
    <row r="11" spans="1:222" s="43" customFormat="1" ht="37.5" customHeight="1">
      <c r="A11" s="42">
        <f t="shared" si="7"/>
        <v>3</v>
      </c>
      <c r="B11" s="95" t="s">
        <v>75</v>
      </c>
      <c r="C11" s="75" t="s">
        <v>150</v>
      </c>
      <c r="D11" s="76" t="s">
        <v>151</v>
      </c>
      <c r="E11" s="77" t="s">
        <v>33</v>
      </c>
      <c r="F11" s="100" t="s">
        <v>152</v>
      </c>
      <c r="G11" s="82" t="s">
        <v>153</v>
      </c>
      <c r="H11" s="84" t="s">
        <v>42</v>
      </c>
      <c r="I11" s="84" t="s">
        <v>42</v>
      </c>
      <c r="J11" s="55">
        <v>189.5</v>
      </c>
      <c r="K11" s="10">
        <f t="shared" si="0"/>
        <v>63.166666666666664</v>
      </c>
      <c r="L11" s="27">
        <f t="shared" si="1"/>
        <v>3</v>
      </c>
      <c r="M11" s="55">
        <v>185</v>
      </c>
      <c r="N11" s="10">
        <f t="shared" si="2"/>
        <v>61.666666666666664</v>
      </c>
      <c r="O11" s="27">
        <f t="shared" si="3"/>
        <v>5</v>
      </c>
      <c r="P11" s="55">
        <v>186</v>
      </c>
      <c r="Q11" s="10">
        <f t="shared" si="4"/>
        <v>62</v>
      </c>
      <c r="R11" s="27">
        <f t="shared" si="5"/>
        <v>3</v>
      </c>
      <c r="S11" s="55">
        <v>1</v>
      </c>
      <c r="T11" s="55">
        <f t="shared" si="6"/>
        <v>560.5</v>
      </c>
      <c r="U11" s="10">
        <f>T11/3/3</f>
        <v>62.27777777777778</v>
      </c>
      <c r="V11" s="55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</row>
    <row r="12" spans="1:222" s="43" customFormat="1" ht="37.5" customHeight="1">
      <c r="A12" s="42">
        <f t="shared" si="7"/>
        <v>4</v>
      </c>
      <c r="B12" s="95" t="s">
        <v>75</v>
      </c>
      <c r="C12" s="75" t="s">
        <v>166</v>
      </c>
      <c r="D12" s="76" t="s">
        <v>167</v>
      </c>
      <c r="E12" s="77" t="s">
        <v>33</v>
      </c>
      <c r="F12" s="100" t="s">
        <v>152</v>
      </c>
      <c r="G12" s="82" t="s">
        <v>153</v>
      </c>
      <c r="H12" s="84" t="s">
        <v>42</v>
      </c>
      <c r="I12" s="83" t="s">
        <v>42</v>
      </c>
      <c r="J12" s="55">
        <v>189</v>
      </c>
      <c r="K12" s="10">
        <f t="shared" si="0"/>
        <v>63</v>
      </c>
      <c r="L12" s="27">
        <f t="shared" si="1"/>
        <v>5</v>
      </c>
      <c r="M12" s="55">
        <v>186.5</v>
      </c>
      <c r="N12" s="10">
        <f t="shared" si="2"/>
        <v>62.166666666666664</v>
      </c>
      <c r="O12" s="27">
        <f t="shared" si="3"/>
        <v>3</v>
      </c>
      <c r="P12" s="55">
        <v>182</v>
      </c>
      <c r="Q12" s="10">
        <f t="shared" si="4"/>
        <v>60.666666666666664</v>
      </c>
      <c r="R12" s="27">
        <f t="shared" si="5"/>
        <v>4</v>
      </c>
      <c r="S12" s="55"/>
      <c r="T12" s="55">
        <f t="shared" si="6"/>
        <v>557.5</v>
      </c>
      <c r="U12" s="10">
        <f>T12/3/3</f>
        <v>61.94444444444445</v>
      </c>
      <c r="V12" s="55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</row>
    <row r="13" spans="1:222" s="43" customFormat="1" ht="30.75" customHeight="1">
      <c r="A13" s="42">
        <f t="shared" si="7"/>
        <v>5</v>
      </c>
      <c r="B13" s="95" t="s">
        <v>75</v>
      </c>
      <c r="C13" s="75" t="s">
        <v>159</v>
      </c>
      <c r="D13" s="76" t="s">
        <v>160</v>
      </c>
      <c r="E13" s="77" t="s">
        <v>33</v>
      </c>
      <c r="F13" s="90" t="s">
        <v>121</v>
      </c>
      <c r="G13" s="98" t="s">
        <v>27</v>
      </c>
      <c r="H13" s="77" t="s">
        <v>122</v>
      </c>
      <c r="I13" s="80" t="s">
        <v>74</v>
      </c>
      <c r="J13" s="55">
        <v>188</v>
      </c>
      <c r="K13" s="10">
        <f t="shared" si="0"/>
        <v>62.666666666666664</v>
      </c>
      <c r="L13" s="27">
        <f t="shared" si="1"/>
        <v>6</v>
      </c>
      <c r="M13" s="55">
        <v>186.5</v>
      </c>
      <c r="N13" s="10">
        <f t="shared" si="2"/>
        <v>62.166666666666664</v>
      </c>
      <c r="O13" s="27">
        <f t="shared" si="3"/>
        <v>3</v>
      </c>
      <c r="P13" s="55">
        <v>177</v>
      </c>
      <c r="Q13" s="10">
        <f t="shared" si="4"/>
        <v>59</v>
      </c>
      <c r="R13" s="27">
        <f t="shared" si="5"/>
        <v>6</v>
      </c>
      <c r="S13" s="55"/>
      <c r="T13" s="55">
        <f t="shared" si="6"/>
        <v>551.5</v>
      </c>
      <c r="U13" s="10">
        <f>(T13/3/3)-0.5</f>
        <v>60.77777777777778</v>
      </c>
      <c r="V13" s="55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</row>
    <row r="14" spans="1:222" s="43" customFormat="1" ht="37.5" customHeight="1">
      <c r="A14" s="42">
        <f t="shared" si="7"/>
        <v>6</v>
      </c>
      <c r="B14" s="95" t="s">
        <v>75</v>
      </c>
      <c r="C14" s="93" t="s">
        <v>76</v>
      </c>
      <c r="D14" s="94" t="s">
        <v>77</v>
      </c>
      <c r="E14" s="83" t="s">
        <v>33</v>
      </c>
      <c r="F14" s="89" t="s">
        <v>111</v>
      </c>
      <c r="G14" s="105" t="s">
        <v>34</v>
      </c>
      <c r="H14" s="77" t="s">
        <v>15</v>
      </c>
      <c r="I14" s="113" t="s">
        <v>74</v>
      </c>
      <c r="J14" s="55">
        <v>189.5</v>
      </c>
      <c r="K14" s="10">
        <f t="shared" si="0"/>
        <v>63.166666666666664</v>
      </c>
      <c r="L14" s="27">
        <f t="shared" si="1"/>
        <v>3</v>
      </c>
      <c r="M14" s="55">
        <v>179</v>
      </c>
      <c r="N14" s="10">
        <f t="shared" si="2"/>
        <v>59.666666666666664</v>
      </c>
      <c r="O14" s="27">
        <f t="shared" si="3"/>
        <v>6</v>
      </c>
      <c r="P14" s="55">
        <v>176</v>
      </c>
      <c r="Q14" s="10">
        <f t="shared" si="4"/>
        <v>58.666666666666664</v>
      </c>
      <c r="R14" s="27">
        <f t="shared" si="5"/>
        <v>7</v>
      </c>
      <c r="S14" s="55"/>
      <c r="T14" s="55">
        <f t="shared" si="6"/>
        <v>544.5</v>
      </c>
      <c r="U14" s="10">
        <f>T14/3/3</f>
        <v>60.5</v>
      </c>
      <c r="V14" s="55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</row>
    <row r="15" spans="1:222" s="43" customFormat="1" ht="28.5" customHeight="1">
      <c r="A15" s="42">
        <f t="shared" si="7"/>
        <v>7</v>
      </c>
      <c r="B15" s="95" t="s">
        <v>37</v>
      </c>
      <c r="C15" s="75" t="s">
        <v>115</v>
      </c>
      <c r="D15" s="76" t="s">
        <v>116</v>
      </c>
      <c r="E15" s="77" t="s">
        <v>33</v>
      </c>
      <c r="F15" s="118" t="s">
        <v>117</v>
      </c>
      <c r="G15" s="119" t="s">
        <v>34</v>
      </c>
      <c r="H15" s="99" t="s">
        <v>15</v>
      </c>
      <c r="I15" s="84" t="s">
        <v>118</v>
      </c>
      <c r="J15" s="55">
        <v>184</v>
      </c>
      <c r="K15" s="10">
        <f t="shared" si="0"/>
        <v>61.333333333333336</v>
      </c>
      <c r="L15" s="27">
        <f t="shared" si="1"/>
        <v>7</v>
      </c>
      <c r="M15" s="55">
        <v>176</v>
      </c>
      <c r="N15" s="10">
        <f t="shared" si="2"/>
        <v>58.666666666666664</v>
      </c>
      <c r="O15" s="27">
        <f t="shared" si="3"/>
        <v>7</v>
      </c>
      <c r="P15" s="55">
        <v>179.5</v>
      </c>
      <c r="Q15" s="10">
        <f t="shared" si="4"/>
        <v>59.833333333333336</v>
      </c>
      <c r="R15" s="27">
        <f t="shared" si="5"/>
        <v>5</v>
      </c>
      <c r="S15" s="55"/>
      <c r="T15" s="55">
        <f t="shared" si="6"/>
        <v>539.5</v>
      </c>
      <c r="U15" s="10">
        <f>T15/3/3</f>
        <v>59.94444444444445</v>
      </c>
      <c r="V15" s="55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</row>
    <row r="16" spans="1:222" s="43" customFormat="1" ht="37.5" customHeight="1">
      <c r="A16" s="156" t="s">
        <v>241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8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</row>
    <row r="17" spans="1:222" s="43" customFormat="1" ht="33" customHeight="1">
      <c r="A17" s="42">
        <f aca="true" t="shared" si="8" ref="A17:A22">RANK(U17,U$17:U$22,0)</f>
        <v>1</v>
      </c>
      <c r="B17" s="95" t="s">
        <v>78</v>
      </c>
      <c r="C17" s="101" t="s">
        <v>138</v>
      </c>
      <c r="D17" s="94" t="s">
        <v>106</v>
      </c>
      <c r="E17" s="97" t="s">
        <v>14</v>
      </c>
      <c r="F17" s="81" t="s">
        <v>107</v>
      </c>
      <c r="G17" s="98" t="s">
        <v>108</v>
      </c>
      <c r="H17" s="80" t="s">
        <v>109</v>
      </c>
      <c r="I17" s="113" t="s">
        <v>74</v>
      </c>
      <c r="J17" s="55">
        <v>205</v>
      </c>
      <c r="K17" s="10">
        <f aca="true" t="shared" si="9" ref="K17:K22">J17/3</f>
        <v>68.33333333333333</v>
      </c>
      <c r="L17" s="27">
        <f aca="true" t="shared" si="10" ref="L17:L22">RANK(K17,K$17:K$22,0)</f>
        <v>1</v>
      </c>
      <c r="M17" s="55">
        <v>205.5</v>
      </c>
      <c r="N17" s="10">
        <f aca="true" t="shared" si="11" ref="N17:N22">M17/3</f>
        <v>68.5</v>
      </c>
      <c r="O17" s="27">
        <f aca="true" t="shared" si="12" ref="O17:O22">RANK(N17,N$17:N$22,0)</f>
        <v>1</v>
      </c>
      <c r="P17" s="55">
        <v>197.5</v>
      </c>
      <c r="Q17" s="10">
        <f aca="true" t="shared" si="13" ref="Q17:Q22">P17/3</f>
        <v>65.83333333333333</v>
      </c>
      <c r="R17" s="27">
        <f aca="true" t="shared" si="14" ref="R17:R22">RANK(Q17,Q$17:Q$22,0)</f>
        <v>1</v>
      </c>
      <c r="S17" s="55"/>
      <c r="T17" s="55">
        <f aca="true" t="shared" si="15" ref="T17:T22">P17+M17+J17</f>
        <v>608</v>
      </c>
      <c r="U17" s="10">
        <f>T17/3/3</f>
        <v>67.55555555555556</v>
      </c>
      <c r="V17" s="55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</row>
    <row r="18" spans="1:222" s="43" customFormat="1" ht="33.75" customHeight="1">
      <c r="A18" s="42">
        <f t="shared" si="8"/>
        <v>2</v>
      </c>
      <c r="B18" s="95" t="s">
        <v>78</v>
      </c>
      <c r="C18" s="108" t="s">
        <v>80</v>
      </c>
      <c r="D18" s="76" t="s">
        <v>47</v>
      </c>
      <c r="E18" s="99">
        <v>2</v>
      </c>
      <c r="F18" s="85" t="s">
        <v>79</v>
      </c>
      <c r="G18" s="134" t="s">
        <v>25</v>
      </c>
      <c r="H18" s="113" t="s">
        <v>15</v>
      </c>
      <c r="I18" s="88" t="s">
        <v>74</v>
      </c>
      <c r="J18" s="55">
        <v>192</v>
      </c>
      <c r="K18" s="10">
        <f t="shared" si="9"/>
        <v>64</v>
      </c>
      <c r="L18" s="27">
        <f t="shared" si="10"/>
        <v>2</v>
      </c>
      <c r="M18" s="55">
        <v>187.5</v>
      </c>
      <c r="N18" s="10">
        <f t="shared" si="11"/>
        <v>62.5</v>
      </c>
      <c r="O18" s="27">
        <f t="shared" si="12"/>
        <v>2</v>
      </c>
      <c r="P18" s="55">
        <v>180.5</v>
      </c>
      <c r="Q18" s="10">
        <f t="shared" si="13"/>
        <v>60.166666666666664</v>
      </c>
      <c r="R18" s="27">
        <f t="shared" si="14"/>
        <v>2</v>
      </c>
      <c r="S18" s="55"/>
      <c r="T18" s="55">
        <f t="shared" si="15"/>
        <v>560</v>
      </c>
      <c r="U18" s="10">
        <f>T18/3/3</f>
        <v>62.22222222222222</v>
      </c>
      <c r="V18" s="55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</row>
    <row r="19" spans="1:222" s="43" customFormat="1" ht="33" customHeight="1">
      <c r="A19" s="42">
        <f t="shared" si="8"/>
        <v>3</v>
      </c>
      <c r="B19" s="95" t="s">
        <v>17</v>
      </c>
      <c r="C19" s="75" t="s">
        <v>154</v>
      </c>
      <c r="D19" s="76" t="s">
        <v>155</v>
      </c>
      <c r="E19" s="77" t="s">
        <v>33</v>
      </c>
      <c r="F19" s="89" t="s">
        <v>156</v>
      </c>
      <c r="G19" s="82" t="s">
        <v>157</v>
      </c>
      <c r="H19" s="104" t="s">
        <v>158</v>
      </c>
      <c r="I19" s="99" t="s">
        <v>74</v>
      </c>
      <c r="J19" s="55">
        <v>190.5</v>
      </c>
      <c r="K19" s="10">
        <f t="shared" si="9"/>
        <v>63.5</v>
      </c>
      <c r="L19" s="27">
        <f t="shared" si="10"/>
        <v>4</v>
      </c>
      <c r="M19" s="55">
        <v>182.5</v>
      </c>
      <c r="N19" s="10">
        <f t="shared" si="11"/>
        <v>60.833333333333336</v>
      </c>
      <c r="O19" s="27">
        <f t="shared" si="12"/>
        <v>4</v>
      </c>
      <c r="P19" s="55">
        <v>177.5</v>
      </c>
      <c r="Q19" s="10">
        <f t="shared" si="13"/>
        <v>59.166666666666664</v>
      </c>
      <c r="R19" s="27">
        <f t="shared" si="14"/>
        <v>4</v>
      </c>
      <c r="S19" s="55"/>
      <c r="T19" s="55">
        <f t="shared" si="15"/>
        <v>550.5</v>
      </c>
      <c r="U19" s="10">
        <f>T19/3/3</f>
        <v>61.166666666666664</v>
      </c>
      <c r="V19" s="55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</row>
    <row r="20" spans="1:222" s="43" customFormat="1" ht="29.25" customHeight="1">
      <c r="A20" s="42">
        <f t="shared" si="8"/>
        <v>4</v>
      </c>
      <c r="B20" s="95" t="s">
        <v>78</v>
      </c>
      <c r="C20" s="108" t="s">
        <v>178</v>
      </c>
      <c r="D20" s="76" t="s">
        <v>179</v>
      </c>
      <c r="E20" s="99" t="s">
        <v>180</v>
      </c>
      <c r="F20" s="85" t="s">
        <v>181</v>
      </c>
      <c r="G20" s="109" t="s">
        <v>182</v>
      </c>
      <c r="H20" s="99" t="s">
        <v>183</v>
      </c>
      <c r="I20" s="88" t="s">
        <v>184</v>
      </c>
      <c r="J20" s="55">
        <v>191.5</v>
      </c>
      <c r="K20" s="10">
        <f t="shared" si="9"/>
        <v>63.833333333333336</v>
      </c>
      <c r="L20" s="27">
        <f t="shared" si="10"/>
        <v>3</v>
      </c>
      <c r="M20" s="55">
        <v>179.5</v>
      </c>
      <c r="N20" s="10">
        <f t="shared" si="11"/>
        <v>59.833333333333336</v>
      </c>
      <c r="O20" s="27">
        <f t="shared" si="12"/>
        <v>6</v>
      </c>
      <c r="P20" s="55">
        <v>178</v>
      </c>
      <c r="Q20" s="10">
        <f t="shared" si="13"/>
        <v>59.333333333333336</v>
      </c>
      <c r="R20" s="27">
        <f t="shared" si="14"/>
        <v>3</v>
      </c>
      <c r="S20" s="55"/>
      <c r="T20" s="55">
        <f t="shared" si="15"/>
        <v>549</v>
      </c>
      <c r="U20" s="10">
        <f>T20/3/3</f>
        <v>61</v>
      </c>
      <c r="V20" s="55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</row>
    <row r="21" spans="1:222" s="43" customFormat="1" ht="37.5" customHeight="1">
      <c r="A21" s="42">
        <f t="shared" si="8"/>
        <v>5</v>
      </c>
      <c r="B21" s="95" t="s">
        <v>78</v>
      </c>
      <c r="C21" s="101" t="s">
        <v>49</v>
      </c>
      <c r="D21" s="94" t="s">
        <v>48</v>
      </c>
      <c r="E21" s="97">
        <v>2</v>
      </c>
      <c r="F21" s="102" t="s">
        <v>56</v>
      </c>
      <c r="G21" s="103" t="s">
        <v>35</v>
      </c>
      <c r="H21" s="107" t="s">
        <v>36</v>
      </c>
      <c r="I21" s="113" t="s">
        <v>74</v>
      </c>
      <c r="J21" s="55">
        <v>185.5</v>
      </c>
      <c r="K21" s="10">
        <f t="shared" si="9"/>
        <v>61.833333333333336</v>
      </c>
      <c r="L21" s="27">
        <f t="shared" si="10"/>
        <v>5</v>
      </c>
      <c r="M21" s="55">
        <v>182</v>
      </c>
      <c r="N21" s="10">
        <f t="shared" si="11"/>
        <v>60.666666666666664</v>
      </c>
      <c r="O21" s="27">
        <f t="shared" si="12"/>
        <v>5</v>
      </c>
      <c r="P21" s="55">
        <v>177</v>
      </c>
      <c r="Q21" s="10">
        <f t="shared" si="13"/>
        <v>59</v>
      </c>
      <c r="R21" s="27">
        <f t="shared" si="14"/>
        <v>5</v>
      </c>
      <c r="S21" s="55"/>
      <c r="T21" s="55">
        <f t="shared" si="15"/>
        <v>544.5</v>
      </c>
      <c r="U21" s="10">
        <f>T21/3/3</f>
        <v>60.5</v>
      </c>
      <c r="V21" s="55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</row>
    <row r="22" spans="1:222" s="43" customFormat="1" ht="37.5" customHeight="1">
      <c r="A22" s="42">
        <f t="shared" si="8"/>
        <v>6</v>
      </c>
      <c r="B22" s="95" t="s">
        <v>78</v>
      </c>
      <c r="C22" s="75" t="s">
        <v>168</v>
      </c>
      <c r="D22" s="76" t="s">
        <v>169</v>
      </c>
      <c r="E22" s="77" t="s">
        <v>14</v>
      </c>
      <c r="F22" s="89" t="s">
        <v>170</v>
      </c>
      <c r="G22" s="82" t="s">
        <v>171</v>
      </c>
      <c r="H22" s="117" t="s">
        <v>172</v>
      </c>
      <c r="I22" s="113" t="s">
        <v>74</v>
      </c>
      <c r="J22" s="55">
        <v>182</v>
      </c>
      <c r="K22" s="10">
        <f t="shared" si="9"/>
        <v>60.666666666666664</v>
      </c>
      <c r="L22" s="27">
        <f t="shared" si="10"/>
        <v>6</v>
      </c>
      <c r="M22" s="55">
        <v>186</v>
      </c>
      <c r="N22" s="10">
        <f t="shared" si="11"/>
        <v>62</v>
      </c>
      <c r="O22" s="27">
        <f t="shared" si="12"/>
        <v>3</v>
      </c>
      <c r="P22" s="55">
        <v>177</v>
      </c>
      <c r="Q22" s="10">
        <f t="shared" si="13"/>
        <v>59</v>
      </c>
      <c r="R22" s="27">
        <f t="shared" si="14"/>
        <v>5</v>
      </c>
      <c r="S22" s="55"/>
      <c r="T22" s="55">
        <f t="shared" si="15"/>
        <v>545</v>
      </c>
      <c r="U22" s="10">
        <f>(T22/3/3)-0.5</f>
        <v>60.05555555555555</v>
      </c>
      <c r="V22" s="55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</row>
    <row r="23" spans="1:222" s="43" customFormat="1" ht="31.5" customHeight="1">
      <c r="A23" s="168" t="s">
        <v>112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10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</row>
    <row r="24" spans="1:222" s="43" customFormat="1" ht="30" customHeight="1">
      <c r="A24" s="42">
        <v>1</v>
      </c>
      <c r="B24" s="95"/>
      <c r="C24" s="85" t="s">
        <v>80</v>
      </c>
      <c r="D24" s="91" t="s">
        <v>47</v>
      </c>
      <c r="E24" s="113">
        <v>2</v>
      </c>
      <c r="F24" s="85" t="s">
        <v>79</v>
      </c>
      <c r="G24" s="134" t="s">
        <v>25</v>
      </c>
      <c r="H24" s="113" t="s">
        <v>15</v>
      </c>
      <c r="I24" s="88" t="s">
        <v>74</v>
      </c>
      <c r="J24" s="55">
        <v>216.5</v>
      </c>
      <c r="K24" s="10">
        <f>J24/3.3</f>
        <v>65.60606060606061</v>
      </c>
      <c r="L24" s="27">
        <f>RANK(K24,K$24:K$24,0)</f>
        <v>1</v>
      </c>
      <c r="M24" s="55">
        <v>210.5</v>
      </c>
      <c r="N24" s="10">
        <f>M24/3.3</f>
        <v>63.78787878787879</v>
      </c>
      <c r="O24" s="27">
        <f>RANK(N24,N$24:N$24,0)</f>
        <v>1</v>
      </c>
      <c r="P24" s="55">
        <v>208.5</v>
      </c>
      <c r="Q24" s="10">
        <f>P24/3.3</f>
        <v>63.18181818181819</v>
      </c>
      <c r="R24" s="27">
        <f>RANK(Q24,Q$24:Q$24,0)</f>
        <v>1</v>
      </c>
      <c r="S24" s="55"/>
      <c r="T24" s="55">
        <f>P24+M24+J24</f>
        <v>635.5</v>
      </c>
      <c r="U24" s="10">
        <f>T24/3.3/3</f>
        <v>64.1919191919192</v>
      </c>
      <c r="V24" s="55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</row>
    <row r="25" spans="1:222" s="44" customFormat="1" ht="27.75" customHeight="1">
      <c r="A25" s="161" t="s">
        <v>139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W25" s="64">
        <v>2</v>
      </c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</row>
    <row r="28" spans="6:9" ht="12.75">
      <c r="F28" s="46"/>
      <c r="G28" s="46"/>
      <c r="H28" s="46"/>
      <c r="I28" s="46"/>
    </row>
    <row r="173" ht="12.75">
      <c r="K173" s="46" t="s">
        <v>16</v>
      </c>
    </row>
  </sheetData>
  <sheetProtection/>
  <mergeCells count="24">
    <mergeCell ref="A1:U1"/>
    <mergeCell ref="A2:U2"/>
    <mergeCell ref="A3:U3"/>
    <mergeCell ref="A4:U4"/>
    <mergeCell ref="U6:U7"/>
    <mergeCell ref="A23:U23"/>
    <mergeCell ref="G6:G7"/>
    <mergeCell ref="S6:S7"/>
    <mergeCell ref="A5:J5"/>
    <mergeCell ref="Q5:U5"/>
    <mergeCell ref="A25:U25"/>
    <mergeCell ref="A8:V8"/>
    <mergeCell ref="V6:V7"/>
    <mergeCell ref="T6:T7"/>
    <mergeCell ref="C6:C7"/>
    <mergeCell ref="E6:E7"/>
    <mergeCell ref="H6:H7"/>
    <mergeCell ref="P6:R6"/>
    <mergeCell ref="I6:I7"/>
    <mergeCell ref="J6:L6"/>
    <mergeCell ref="A16:V16"/>
    <mergeCell ref="M6:O6"/>
    <mergeCell ref="A6:A7"/>
    <mergeCell ref="F6:F7"/>
  </mergeCells>
  <printOptions horizontalCentered="1"/>
  <pageMargins left="0" right="0" top="0" bottom="0" header="0" footer="0"/>
  <pageSetup fitToHeight="0" fitToWidth="1"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"/>
  <sheetViews>
    <sheetView view="pageBreakPreview" zoomScale="64" zoomScaleNormal="75" zoomScaleSheetLayoutView="64" zoomScalePageLayoutView="0" workbookViewId="0" topLeftCell="A5">
      <selection activeCell="A12" sqref="A12:U12"/>
    </sheetView>
  </sheetViews>
  <sheetFormatPr defaultColWidth="9.140625" defaultRowHeight="12.75"/>
  <cols>
    <col min="1" max="1" width="3.57421875" style="18" customWidth="1"/>
    <col min="2" max="2" width="18.28125" style="19" customWidth="1"/>
    <col min="3" max="3" width="15.421875" style="19" hidden="1" customWidth="1"/>
    <col min="4" max="4" width="5.57421875" style="19" customWidth="1"/>
    <col min="5" max="5" width="34.7109375" style="19" customWidth="1"/>
    <col min="6" max="6" width="10.00390625" style="19" hidden="1" customWidth="1"/>
    <col min="7" max="7" width="14.28125" style="19" customWidth="1"/>
    <col min="8" max="8" width="13.8515625" style="19" customWidth="1"/>
    <col min="9" max="9" width="5.421875" style="18" customWidth="1"/>
    <col min="10" max="10" width="7.7109375" style="18" customWidth="1"/>
    <col min="11" max="11" width="3.8515625" style="18" customWidth="1"/>
    <col min="12" max="12" width="5.140625" style="18" customWidth="1"/>
    <col min="13" max="13" width="7.7109375" style="18" customWidth="1"/>
    <col min="14" max="14" width="3.7109375" style="18" customWidth="1"/>
    <col min="15" max="15" width="5.140625" style="18" customWidth="1"/>
    <col min="16" max="16" width="7.7109375" style="18" customWidth="1"/>
    <col min="17" max="17" width="4.140625" style="18" customWidth="1"/>
    <col min="18" max="18" width="4.28125" style="18" customWidth="1"/>
    <col min="19" max="19" width="6.421875" style="18" customWidth="1"/>
    <col min="20" max="20" width="5.8515625" style="18" hidden="1" customWidth="1"/>
    <col min="21" max="21" width="7.28125" style="18" customWidth="1"/>
    <col min="22" max="22" width="5.28125" style="18" hidden="1" customWidth="1"/>
    <col min="23" max="16384" width="9.140625" style="18" customWidth="1"/>
  </cols>
  <sheetData>
    <row r="1" spans="1:23" s="1" customFormat="1" ht="33" customHeight="1">
      <c r="A1" s="192" t="s">
        <v>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28"/>
      <c r="W1" s="28"/>
    </row>
    <row r="2" spans="1:22" s="3" customFormat="1" ht="33" customHeight="1">
      <c r="A2" s="193" t="s">
        <v>81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6"/>
    </row>
    <row r="3" spans="1:22" s="3" customFormat="1" ht="33" customHeight="1">
      <c r="A3" s="169" t="s">
        <v>70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36"/>
    </row>
    <row r="4" spans="1:22" s="3" customFormat="1" ht="21" customHeight="1">
      <c r="A4" s="170" t="s">
        <v>240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37"/>
    </row>
    <row r="5" spans="1:22" s="6" customFormat="1" ht="15.75" customHeight="1">
      <c r="A5" s="172" t="s">
        <v>54</v>
      </c>
      <c r="B5" s="172"/>
      <c r="C5" s="172"/>
      <c r="D5" s="172"/>
      <c r="E5" s="172"/>
      <c r="F5" s="172"/>
      <c r="G5" s="172"/>
      <c r="H5" s="172"/>
      <c r="I5" s="172"/>
      <c r="J5" s="172"/>
      <c r="K5" s="4"/>
      <c r="L5" s="5"/>
      <c r="Q5" s="173">
        <v>43573</v>
      </c>
      <c r="R5" s="173"/>
      <c r="S5" s="173"/>
      <c r="T5" s="173"/>
      <c r="U5" s="173"/>
      <c r="V5" s="34"/>
    </row>
    <row r="6" spans="1:22" s="17" customFormat="1" ht="15" customHeight="1">
      <c r="A6" s="183" t="s">
        <v>0</v>
      </c>
      <c r="B6" s="184" t="s">
        <v>1</v>
      </c>
      <c r="C6" s="32"/>
      <c r="D6" s="187" t="s">
        <v>2</v>
      </c>
      <c r="E6" s="184" t="s">
        <v>4</v>
      </c>
      <c r="F6" s="184" t="s">
        <v>5</v>
      </c>
      <c r="G6" s="32"/>
      <c r="H6" s="184" t="s">
        <v>6</v>
      </c>
      <c r="I6" s="174" t="s">
        <v>28</v>
      </c>
      <c r="J6" s="175"/>
      <c r="K6" s="176"/>
      <c r="L6" s="177" t="s">
        <v>7</v>
      </c>
      <c r="M6" s="178"/>
      <c r="N6" s="179"/>
      <c r="O6" s="174" t="s">
        <v>8</v>
      </c>
      <c r="P6" s="175"/>
      <c r="Q6" s="176"/>
      <c r="R6" s="180" t="s">
        <v>9</v>
      </c>
      <c r="S6" s="181" t="s">
        <v>10</v>
      </c>
      <c r="T6" s="22"/>
      <c r="U6" s="182" t="s">
        <v>11</v>
      </c>
      <c r="V6" s="186" t="s">
        <v>38</v>
      </c>
    </row>
    <row r="7" spans="1:22" s="17" customFormat="1" ht="38.25" customHeight="1">
      <c r="A7" s="183"/>
      <c r="B7" s="185"/>
      <c r="C7" s="33"/>
      <c r="D7" s="188"/>
      <c r="E7" s="185"/>
      <c r="F7" s="185"/>
      <c r="G7" s="33"/>
      <c r="H7" s="185"/>
      <c r="I7" s="7" t="s">
        <v>12</v>
      </c>
      <c r="J7" s="8" t="s">
        <v>13</v>
      </c>
      <c r="K7" s="7" t="s">
        <v>0</v>
      </c>
      <c r="L7" s="7" t="s">
        <v>12</v>
      </c>
      <c r="M7" s="8" t="s">
        <v>13</v>
      </c>
      <c r="N7" s="7" t="s">
        <v>0</v>
      </c>
      <c r="O7" s="7" t="s">
        <v>12</v>
      </c>
      <c r="P7" s="8" t="s">
        <v>13</v>
      </c>
      <c r="Q7" s="7" t="s">
        <v>0</v>
      </c>
      <c r="R7" s="180"/>
      <c r="S7" s="181"/>
      <c r="T7" s="22"/>
      <c r="U7" s="182"/>
      <c r="V7" s="186"/>
    </row>
    <row r="8" spans="1:22" s="16" customFormat="1" ht="31.5" customHeight="1">
      <c r="A8" s="189" t="s">
        <v>52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/>
      <c r="V8" s="71"/>
    </row>
    <row r="9" spans="1:22" s="16" customFormat="1" ht="88.5" customHeight="1">
      <c r="A9" s="9">
        <f>RANK(U9,U$9:U$11,0)</f>
        <v>1</v>
      </c>
      <c r="B9" s="114" t="s">
        <v>46</v>
      </c>
      <c r="C9" s="111" t="s">
        <v>45</v>
      </c>
      <c r="D9" s="84">
        <v>2</v>
      </c>
      <c r="E9" s="78" t="s">
        <v>82</v>
      </c>
      <c r="F9" s="127" t="s">
        <v>59</v>
      </c>
      <c r="G9" s="131" t="s">
        <v>60</v>
      </c>
      <c r="H9" s="84" t="s">
        <v>74</v>
      </c>
      <c r="I9" s="23">
        <v>179</v>
      </c>
      <c r="J9" s="24">
        <f>I9/2.6</f>
        <v>68.84615384615384</v>
      </c>
      <c r="K9" s="25">
        <f>RANK(J9,J$9:J$11,0)</f>
        <v>1</v>
      </c>
      <c r="L9" s="23">
        <v>177</v>
      </c>
      <c r="M9" s="24">
        <f>L9/2.6</f>
        <v>68.07692307692308</v>
      </c>
      <c r="N9" s="25">
        <f>RANK(M9,M$9:M$11,0)</f>
        <v>1</v>
      </c>
      <c r="O9" s="23">
        <v>168</v>
      </c>
      <c r="P9" s="24">
        <f>O9/2.6</f>
        <v>64.61538461538461</v>
      </c>
      <c r="Q9" s="25">
        <f>RANK(P9,P$9:P$11,0)</f>
        <v>1</v>
      </c>
      <c r="R9" s="23"/>
      <c r="S9" s="26">
        <f>O9+L9+I9</f>
        <v>524</v>
      </c>
      <c r="T9" s="26"/>
      <c r="U9" s="29">
        <f>S9/2.6/3</f>
        <v>67.17948717948717</v>
      </c>
      <c r="V9" s="23"/>
    </row>
    <row r="10" spans="1:22" s="16" customFormat="1" ht="88.5" customHeight="1">
      <c r="A10" s="9">
        <f>RANK(U10,U$9:U$11,0)</f>
        <v>2</v>
      </c>
      <c r="B10" s="85" t="s">
        <v>185</v>
      </c>
      <c r="C10" s="91" t="s">
        <v>186</v>
      </c>
      <c r="D10" s="113">
        <v>2</v>
      </c>
      <c r="E10" s="85" t="s">
        <v>187</v>
      </c>
      <c r="F10" s="134" t="s">
        <v>188</v>
      </c>
      <c r="G10" s="113" t="s">
        <v>183</v>
      </c>
      <c r="H10" s="88" t="s">
        <v>184</v>
      </c>
      <c r="I10" s="23">
        <v>165.5</v>
      </c>
      <c r="J10" s="24">
        <f>I10/2.6</f>
        <v>63.65384615384615</v>
      </c>
      <c r="K10" s="25">
        <f>RANK(J10,J$9:J$11,0)</f>
        <v>3</v>
      </c>
      <c r="L10" s="23">
        <v>171</v>
      </c>
      <c r="M10" s="24">
        <f>L10/2.6</f>
        <v>65.76923076923077</v>
      </c>
      <c r="N10" s="25">
        <f>RANK(M10,M$9:M$11,0)</f>
        <v>2</v>
      </c>
      <c r="O10" s="23">
        <v>162.5</v>
      </c>
      <c r="P10" s="24">
        <f>O10/2.6</f>
        <v>62.5</v>
      </c>
      <c r="Q10" s="25">
        <f>RANK(P10,P$9:P$11,0)</f>
        <v>2</v>
      </c>
      <c r="R10" s="23"/>
      <c r="S10" s="26">
        <f>O10+L10+I10</f>
        <v>499</v>
      </c>
      <c r="T10" s="26"/>
      <c r="U10" s="29">
        <f>S10/2.6/3</f>
        <v>63.97435897435897</v>
      </c>
      <c r="V10" s="23"/>
    </row>
    <row r="11" spans="1:22" s="16" customFormat="1" ht="88.5" customHeight="1">
      <c r="A11" s="9">
        <f>RANK(U11,U$9:U$11,0)</f>
        <v>3</v>
      </c>
      <c r="B11" s="101" t="s">
        <v>136</v>
      </c>
      <c r="C11" s="94" t="s">
        <v>114</v>
      </c>
      <c r="D11" s="97" t="s">
        <v>33</v>
      </c>
      <c r="E11" s="106" t="s">
        <v>65</v>
      </c>
      <c r="F11" s="116" t="s">
        <v>66</v>
      </c>
      <c r="G11" s="117" t="s">
        <v>67</v>
      </c>
      <c r="H11" s="113" t="s">
        <v>74</v>
      </c>
      <c r="I11" s="23">
        <v>168.5</v>
      </c>
      <c r="J11" s="24">
        <f>I11/2.6</f>
        <v>64.8076923076923</v>
      </c>
      <c r="K11" s="25">
        <f>RANK(J11,J$9:J$11,0)</f>
        <v>2</v>
      </c>
      <c r="L11" s="23">
        <v>162.5</v>
      </c>
      <c r="M11" s="24">
        <f>L11/2.6</f>
        <v>62.5</v>
      </c>
      <c r="N11" s="25">
        <f>RANK(M11,M$9:M$11,0)</f>
        <v>3</v>
      </c>
      <c r="O11" s="23">
        <v>161.5</v>
      </c>
      <c r="P11" s="24">
        <f>O11/2.6</f>
        <v>62.11538461538461</v>
      </c>
      <c r="Q11" s="25">
        <f>RANK(P11,P$9:P$11,0)</f>
        <v>3</v>
      </c>
      <c r="R11" s="23"/>
      <c r="S11" s="26">
        <f>O11+L11+I11</f>
        <v>492.5</v>
      </c>
      <c r="T11" s="26"/>
      <c r="U11" s="29">
        <f>S11/2.6/3</f>
        <v>63.141025641025635</v>
      </c>
      <c r="V11" s="23"/>
    </row>
    <row r="12" spans="1:21" s="44" customFormat="1" ht="32.25" customHeight="1">
      <c r="A12" s="161" t="s">
        <v>140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</row>
  </sheetData>
  <sheetProtection/>
  <mergeCells count="21">
    <mergeCell ref="A1:U1"/>
    <mergeCell ref="A2:U2"/>
    <mergeCell ref="A3:U3"/>
    <mergeCell ref="A4:U4"/>
    <mergeCell ref="A5:J5"/>
    <mergeCell ref="V6:V7"/>
    <mergeCell ref="Q5:U5"/>
    <mergeCell ref="B6:B7"/>
    <mergeCell ref="D6:D7"/>
    <mergeCell ref="E6:E7"/>
    <mergeCell ref="A8:U8"/>
    <mergeCell ref="H6:H7"/>
    <mergeCell ref="A12:U12"/>
    <mergeCell ref="I6:K6"/>
    <mergeCell ref="L6:N6"/>
    <mergeCell ref="O6:Q6"/>
    <mergeCell ref="R6:R7"/>
    <mergeCell ref="S6:S7"/>
    <mergeCell ref="U6:U7"/>
    <mergeCell ref="A6:A7"/>
    <mergeCell ref="F6:F7"/>
  </mergeCells>
  <printOptions horizontalCentered="1"/>
  <pageMargins left="0" right="0" top="0" bottom="0" header="0" footer="0"/>
  <pageSetup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Z142"/>
  <sheetViews>
    <sheetView view="pageBreakPreview" zoomScale="63" zoomScaleNormal="75" zoomScaleSheetLayoutView="63" zoomScalePageLayoutView="0" workbookViewId="0" topLeftCell="A7">
      <selection activeCell="A12" sqref="A12:IV12"/>
    </sheetView>
  </sheetViews>
  <sheetFormatPr defaultColWidth="9.140625" defaultRowHeight="12.75"/>
  <cols>
    <col min="1" max="1" width="3.57421875" style="18" customWidth="1"/>
    <col min="2" max="2" width="18.7109375" style="19" customWidth="1"/>
    <col min="3" max="3" width="9.421875" style="19" hidden="1" customWidth="1"/>
    <col min="4" max="4" width="6.57421875" style="19" customWidth="1"/>
    <col min="5" max="5" width="35.7109375" style="19" customWidth="1"/>
    <col min="6" max="6" width="9.140625" style="35" hidden="1" customWidth="1"/>
    <col min="7" max="7" width="9.140625" style="19" hidden="1" customWidth="1"/>
    <col min="8" max="8" width="28.421875" style="19" customWidth="1"/>
    <col min="9" max="9" width="6.140625" style="18" customWidth="1"/>
    <col min="10" max="10" width="7.7109375" style="18" customWidth="1"/>
    <col min="11" max="11" width="3.8515625" style="18" customWidth="1"/>
    <col min="12" max="12" width="5.140625" style="18" customWidth="1"/>
    <col min="13" max="13" width="7.7109375" style="18" customWidth="1"/>
    <col min="14" max="14" width="3.7109375" style="18" customWidth="1"/>
    <col min="15" max="15" width="5.140625" style="18" customWidth="1"/>
    <col min="16" max="16" width="8.140625" style="18" customWidth="1"/>
    <col min="17" max="17" width="5.140625" style="18" customWidth="1"/>
    <col min="18" max="18" width="4.421875" style="18" customWidth="1"/>
    <col min="19" max="19" width="6.421875" style="18" customWidth="1"/>
    <col min="20" max="20" width="8.57421875" style="18" customWidth="1"/>
    <col min="21" max="21" width="6.7109375" style="18" hidden="1" customWidth="1"/>
    <col min="22" max="16384" width="9.140625" style="18" customWidth="1"/>
  </cols>
  <sheetData>
    <row r="1" spans="1:26" s="1" customFormat="1" ht="28.5" customHeight="1">
      <c r="A1" s="192" t="s">
        <v>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28"/>
      <c r="W1" s="28"/>
      <c r="X1" s="28"/>
      <c r="Y1" s="28"/>
      <c r="Z1" s="28"/>
    </row>
    <row r="2" spans="1:25" s="3" customFormat="1" ht="21" customHeight="1">
      <c r="A2" s="193" t="s">
        <v>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6"/>
      <c r="W2" s="36"/>
      <c r="X2" s="36"/>
      <c r="Y2" s="2"/>
    </row>
    <row r="3" spans="1:25" s="3" customFormat="1" ht="21" customHeight="1">
      <c r="A3" s="169" t="s">
        <v>61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36"/>
      <c r="W3" s="36"/>
      <c r="X3" s="36"/>
      <c r="Y3" s="2"/>
    </row>
    <row r="4" spans="1:25" s="3" customFormat="1" ht="21" customHeight="1">
      <c r="A4" s="170" t="s">
        <v>240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37"/>
      <c r="W4" s="37"/>
      <c r="X4" s="37"/>
      <c r="Y4" s="37"/>
    </row>
    <row r="5" spans="1:25" s="6" customFormat="1" ht="15.75" customHeight="1">
      <c r="A5" s="172" t="s">
        <v>54</v>
      </c>
      <c r="B5" s="172"/>
      <c r="C5" s="172"/>
      <c r="D5" s="172"/>
      <c r="E5" s="172"/>
      <c r="F5" s="172"/>
      <c r="G5" s="172"/>
      <c r="H5" s="172"/>
      <c r="I5" s="172"/>
      <c r="J5" s="172"/>
      <c r="K5" s="4"/>
      <c r="L5" s="5"/>
      <c r="Q5" s="173">
        <v>43573</v>
      </c>
      <c r="R5" s="173"/>
      <c r="S5" s="173"/>
      <c r="T5" s="173"/>
      <c r="U5" s="173"/>
      <c r="V5" s="34"/>
      <c r="W5" s="34"/>
      <c r="X5" s="34"/>
      <c r="Y5" s="34"/>
    </row>
    <row r="6" spans="1:21" s="17" customFormat="1" ht="22.5" customHeight="1">
      <c r="A6" s="183" t="s">
        <v>0</v>
      </c>
      <c r="B6" s="184" t="s">
        <v>1</v>
      </c>
      <c r="C6" s="32"/>
      <c r="D6" s="187" t="s">
        <v>2</v>
      </c>
      <c r="E6" s="184" t="s">
        <v>4</v>
      </c>
      <c r="F6" s="184" t="s">
        <v>3</v>
      </c>
      <c r="G6" s="32"/>
      <c r="H6" s="184" t="s">
        <v>6</v>
      </c>
      <c r="I6" s="197" t="s">
        <v>28</v>
      </c>
      <c r="J6" s="197"/>
      <c r="K6" s="197"/>
      <c r="L6" s="199" t="s">
        <v>7</v>
      </c>
      <c r="M6" s="199"/>
      <c r="N6" s="199"/>
      <c r="O6" s="197" t="s">
        <v>8</v>
      </c>
      <c r="P6" s="197"/>
      <c r="Q6" s="197"/>
      <c r="R6" s="180" t="s">
        <v>9</v>
      </c>
      <c r="S6" s="181" t="s">
        <v>10</v>
      </c>
      <c r="T6" s="198" t="s">
        <v>11</v>
      </c>
      <c r="U6" s="198" t="s">
        <v>38</v>
      </c>
    </row>
    <row r="7" spans="1:21" s="17" customFormat="1" ht="42" customHeight="1">
      <c r="A7" s="183"/>
      <c r="B7" s="185"/>
      <c r="C7" s="33"/>
      <c r="D7" s="188"/>
      <c r="E7" s="185"/>
      <c r="F7" s="185"/>
      <c r="G7" s="33"/>
      <c r="H7" s="185"/>
      <c r="I7" s="7" t="s">
        <v>12</v>
      </c>
      <c r="J7" s="8" t="s">
        <v>13</v>
      </c>
      <c r="K7" s="7" t="s">
        <v>0</v>
      </c>
      <c r="L7" s="7" t="s">
        <v>12</v>
      </c>
      <c r="M7" s="8" t="s">
        <v>13</v>
      </c>
      <c r="N7" s="7" t="s">
        <v>0</v>
      </c>
      <c r="O7" s="7" t="s">
        <v>12</v>
      </c>
      <c r="P7" s="8" t="s">
        <v>13</v>
      </c>
      <c r="Q7" s="7" t="s">
        <v>0</v>
      </c>
      <c r="R7" s="180"/>
      <c r="S7" s="181"/>
      <c r="T7" s="198"/>
      <c r="U7" s="198"/>
    </row>
    <row r="8" spans="1:21" s="17" customFormat="1" ht="20.25" customHeight="1">
      <c r="A8" s="194" t="s">
        <v>52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6"/>
      <c r="T8" s="67"/>
      <c r="U8" s="68"/>
    </row>
    <row r="9" spans="1:21" s="16" customFormat="1" ht="59.25" customHeight="1">
      <c r="A9" s="9">
        <f>RANK(T9,T$9:T$12,0)</f>
        <v>1</v>
      </c>
      <c r="B9" s="90" t="s">
        <v>145</v>
      </c>
      <c r="C9" s="91" t="s">
        <v>146</v>
      </c>
      <c r="D9" s="92" t="s">
        <v>14</v>
      </c>
      <c r="E9" s="78" t="s">
        <v>147</v>
      </c>
      <c r="F9" s="127" t="s">
        <v>148</v>
      </c>
      <c r="G9" s="131" t="s">
        <v>149</v>
      </c>
      <c r="H9" s="88" t="s">
        <v>74</v>
      </c>
      <c r="I9" s="54">
        <v>228</v>
      </c>
      <c r="J9" s="10">
        <f>I9/3.4</f>
        <v>67.05882352941177</v>
      </c>
      <c r="K9" s="27">
        <f>RANK(J9,J$9:J$12,0)</f>
        <v>1</v>
      </c>
      <c r="L9" s="54">
        <v>227.5</v>
      </c>
      <c r="M9" s="10">
        <f>L9/3.4</f>
        <v>66.91176470588235</v>
      </c>
      <c r="N9" s="27">
        <f>RANK(M9,M$9:M$12,0)</f>
        <v>2</v>
      </c>
      <c r="O9" s="54">
        <v>214</v>
      </c>
      <c r="P9" s="10">
        <f>O9/3.4</f>
        <v>62.94117647058824</v>
      </c>
      <c r="Q9" s="27">
        <f>RANK(P9,P$9:P$12,0)</f>
        <v>3</v>
      </c>
      <c r="R9" s="21"/>
      <c r="S9" s="54">
        <f>O9+L9+I9</f>
        <v>669.5</v>
      </c>
      <c r="T9" s="10">
        <f>S9/3.4/3</f>
        <v>65.63725490196079</v>
      </c>
      <c r="U9" s="54"/>
    </row>
    <row r="10" spans="1:21" s="16" customFormat="1" ht="59.25" customHeight="1">
      <c r="A10" s="9">
        <f>RANK(T10,T$9:T$12,0)</f>
        <v>2</v>
      </c>
      <c r="B10" s="90" t="s">
        <v>98</v>
      </c>
      <c r="C10" s="91" t="s">
        <v>99</v>
      </c>
      <c r="D10" s="92" t="s">
        <v>14</v>
      </c>
      <c r="E10" s="78" t="s">
        <v>100</v>
      </c>
      <c r="F10" s="127" t="s">
        <v>101</v>
      </c>
      <c r="G10" s="131" t="s">
        <v>102</v>
      </c>
      <c r="H10" s="88" t="s">
        <v>74</v>
      </c>
      <c r="I10" s="54">
        <v>227.5</v>
      </c>
      <c r="J10" s="10">
        <f>I10/3.4</f>
        <v>66.91176470588235</v>
      </c>
      <c r="K10" s="27">
        <f>RANK(J10,J$9:J$12,0)</f>
        <v>2</v>
      </c>
      <c r="L10" s="54">
        <v>230</v>
      </c>
      <c r="M10" s="10">
        <f>L10/3.4</f>
        <v>67.64705882352942</v>
      </c>
      <c r="N10" s="27">
        <f>RANK(M10,M$9:M$12,0)</f>
        <v>1</v>
      </c>
      <c r="O10" s="54">
        <v>211.5</v>
      </c>
      <c r="P10" s="10">
        <f>O10/3.4</f>
        <v>62.20588235294118</v>
      </c>
      <c r="Q10" s="27">
        <f>RANK(P10,P$9:P$12,0)</f>
        <v>4</v>
      </c>
      <c r="R10" s="21"/>
      <c r="S10" s="54">
        <f>O10+L10+I10</f>
        <v>669</v>
      </c>
      <c r="T10" s="10">
        <f>S10/3.4/3</f>
        <v>65.58823529411765</v>
      </c>
      <c r="U10" s="54"/>
    </row>
    <row r="11" spans="1:21" s="16" customFormat="1" ht="59.25" customHeight="1">
      <c r="A11" s="9">
        <f>RANK(T11,T$9:T$12,0)</f>
        <v>3</v>
      </c>
      <c r="B11" s="122" t="s">
        <v>57</v>
      </c>
      <c r="C11" s="76" t="s">
        <v>44</v>
      </c>
      <c r="D11" s="77" t="s">
        <v>14</v>
      </c>
      <c r="E11" s="89" t="s">
        <v>62</v>
      </c>
      <c r="F11" s="82" t="s">
        <v>43</v>
      </c>
      <c r="G11" s="104" t="s">
        <v>42</v>
      </c>
      <c r="H11" s="133" t="s">
        <v>42</v>
      </c>
      <c r="I11" s="54">
        <v>224.5</v>
      </c>
      <c r="J11" s="10">
        <f>I11/3.4</f>
        <v>66.02941176470588</v>
      </c>
      <c r="K11" s="27">
        <f>RANK(J11,J$9:J$12,0)</f>
        <v>3</v>
      </c>
      <c r="L11" s="54">
        <v>220.5</v>
      </c>
      <c r="M11" s="10">
        <f>L11/3.4</f>
        <v>64.8529411764706</v>
      </c>
      <c r="N11" s="27">
        <f>RANK(M11,M$9:M$12,0)</f>
        <v>3</v>
      </c>
      <c r="O11" s="54">
        <v>222.5</v>
      </c>
      <c r="P11" s="10">
        <f>O11/3.4</f>
        <v>65.44117647058823</v>
      </c>
      <c r="Q11" s="27">
        <f>RANK(P11,P$9:P$12,0)</f>
        <v>1</v>
      </c>
      <c r="R11" s="21"/>
      <c r="S11" s="54">
        <f>O11+L11+I11</f>
        <v>667.5</v>
      </c>
      <c r="T11" s="10">
        <f>S11/3.4/3</f>
        <v>65.44117647058825</v>
      </c>
      <c r="U11" s="54"/>
    </row>
    <row r="12" spans="1:21" s="16" customFormat="1" ht="59.25" customHeight="1">
      <c r="A12" s="9">
        <f>RANK(T12,T$9:T$12,0)</f>
        <v>4</v>
      </c>
      <c r="B12" s="108" t="s">
        <v>143</v>
      </c>
      <c r="C12" s="108"/>
      <c r="D12" s="129">
        <v>1</v>
      </c>
      <c r="E12" s="85" t="s">
        <v>144</v>
      </c>
      <c r="F12" s="87" t="s">
        <v>103</v>
      </c>
      <c r="G12" s="129" t="s">
        <v>104</v>
      </c>
      <c r="H12" s="88" t="s">
        <v>74</v>
      </c>
      <c r="I12" s="54">
        <v>220</v>
      </c>
      <c r="J12" s="10">
        <f>I12/3.4</f>
        <v>64.70588235294117</v>
      </c>
      <c r="K12" s="27">
        <f>RANK(J12,J$9:J$12,0)</f>
        <v>4</v>
      </c>
      <c r="L12" s="54">
        <v>219.5</v>
      </c>
      <c r="M12" s="10">
        <f>L12/3.4</f>
        <v>64.55882352941177</v>
      </c>
      <c r="N12" s="27">
        <f>RANK(M12,M$9:M$12,0)</f>
        <v>4</v>
      </c>
      <c r="O12" s="54">
        <v>218</v>
      </c>
      <c r="P12" s="10">
        <f>O12/3.4</f>
        <v>64.11764705882354</v>
      </c>
      <c r="Q12" s="27">
        <f>RANK(P12,P$9:P$12,0)</f>
        <v>2</v>
      </c>
      <c r="R12" s="21"/>
      <c r="S12" s="54">
        <f>O12+L12+I12</f>
        <v>657.5</v>
      </c>
      <c r="T12" s="10">
        <f>S12/3.4/3</f>
        <v>64.46078431372548</v>
      </c>
      <c r="U12" s="54"/>
    </row>
    <row r="13" spans="1:21" s="44" customFormat="1" ht="42.75" customHeight="1">
      <c r="A13" s="161" t="s">
        <v>139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</row>
    <row r="62" spans="1:21" s="19" customFormat="1" ht="12.75">
      <c r="A62" s="18"/>
      <c r="F62" s="35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0" s="19" customFormat="1" ht="12.75">
      <c r="A63" s="18"/>
      <c r="F63" s="35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ht="12.75">
      <c r="U64" s="19"/>
    </row>
    <row r="65" ht="72">
      <c r="D65" s="20" t="s">
        <v>18</v>
      </c>
    </row>
    <row r="66" spans="4:10" ht="72">
      <c r="D66" s="20" t="s">
        <v>18</v>
      </c>
      <c r="J66" s="18" t="s">
        <v>17</v>
      </c>
    </row>
    <row r="94" ht="12.75">
      <c r="J94" s="18" t="s">
        <v>16</v>
      </c>
    </row>
    <row r="129" ht="12.75">
      <c r="J129" s="18" t="s">
        <v>17</v>
      </c>
    </row>
    <row r="130" ht="12.75">
      <c r="J130" s="18" t="s">
        <v>19</v>
      </c>
    </row>
    <row r="142" spans="4:10" ht="72">
      <c r="D142" s="11" t="s">
        <v>20</v>
      </c>
      <c r="E142" s="13" t="s">
        <v>21</v>
      </c>
      <c r="F142" s="38" t="s">
        <v>22</v>
      </c>
      <c r="G142" s="14"/>
      <c r="H142" s="15" t="s">
        <v>23</v>
      </c>
      <c r="I142" s="12" t="s">
        <v>24</v>
      </c>
      <c r="J142" s="18" t="s">
        <v>17</v>
      </c>
    </row>
  </sheetData>
  <sheetProtection/>
  <mergeCells count="21">
    <mergeCell ref="L6:N6"/>
    <mergeCell ref="A13:U13"/>
    <mergeCell ref="R6:R7"/>
    <mergeCell ref="Q5:U5"/>
    <mergeCell ref="T6:T7"/>
    <mergeCell ref="B6:B7"/>
    <mergeCell ref="D6:D7"/>
    <mergeCell ref="E6:E7"/>
    <mergeCell ref="F6:F7"/>
    <mergeCell ref="U6:U7"/>
    <mergeCell ref="I6:K6"/>
    <mergeCell ref="A1:U1"/>
    <mergeCell ref="A8:S8"/>
    <mergeCell ref="A3:U3"/>
    <mergeCell ref="A4:U4"/>
    <mergeCell ref="A5:J5"/>
    <mergeCell ref="O6:Q6"/>
    <mergeCell ref="A6:A7"/>
    <mergeCell ref="S6:S7"/>
    <mergeCell ref="H6:H7"/>
    <mergeCell ref="A2:U2"/>
  </mergeCells>
  <printOptions horizontalCentered="1"/>
  <pageMargins left="0" right="0" top="0" bottom="0" header="0" footer="0"/>
  <pageSetup horizontalDpi="300" verticalDpi="3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3"/>
  <sheetViews>
    <sheetView view="pageBreakPreview" zoomScale="78" zoomScaleNormal="75" zoomScaleSheetLayoutView="78" zoomScalePageLayoutView="0" workbookViewId="0" topLeftCell="A13">
      <selection activeCell="O21" sqref="O21"/>
    </sheetView>
  </sheetViews>
  <sheetFormatPr defaultColWidth="9.140625" defaultRowHeight="12.75"/>
  <cols>
    <col min="1" max="1" width="3.57421875" style="18" customWidth="1"/>
    <col min="2" max="2" width="3.57421875" style="18" hidden="1" customWidth="1"/>
    <col min="3" max="3" width="18.28125" style="19" customWidth="1"/>
    <col min="4" max="4" width="13.28125" style="19" hidden="1" customWidth="1"/>
    <col min="5" max="5" width="5.57421875" style="19" customWidth="1"/>
    <col min="6" max="6" width="29.7109375" style="19" customWidth="1"/>
    <col min="7" max="7" width="10.00390625" style="19" hidden="1" customWidth="1"/>
    <col min="8" max="8" width="10.00390625" style="35" hidden="1" customWidth="1"/>
    <col min="9" max="9" width="17.57421875" style="19" customWidth="1"/>
    <col min="10" max="10" width="5.421875" style="18" customWidth="1"/>
    <col min="11" max="11" width="7.7109375" style="18" customWidth="1"/>
    <col min="12" max="12" width="3.8515625" style="18" customWidth="1"/>
    <col min="13" max="13" width="5.140625" style="18" customWidth="1"/>
    <col min="14" max="14" width="7.7109375" style="18" customWidth="1"/>
    <col min="15" max="15" width="3.7109375" style="18" customWidth="1"/>
    <col min="16" max="16" width="5.140625" style="18" customWidth="1"/>
    <col min="17" max="17" width="7.7109375" style="18" customWidth="1"/>
    <col min="18" max="18" width="4.140625" style="18" customWidth="1"/>
    <col min="19" max="19" width="4.28125" style="18" customWidth="1"/>
    <col min="20" max="20" width="6.421875" style="18" customWidth="1"/>
    <col min="21" max="21" width="5.8515625" style="18" hidden="1" customWidth="1"/>
    <col min="22" max="22" width="7.140625" style="18" customWidth="1"/>
    <col min="23" max="23" width="5.28125" style="18" customWidth="1"/>
    <col min="24" max="16384" width="9.140625" style="18" customWidth="1"/>
  </cols>
  <sheetData>
    <row r="1" spans="1:27" s="1" customFormat="1" ht="17.25" customHeight="1">
      <c r="A1" s="203" t="s">
        <v>63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8"/>
      <c r="X1" s="28"/>
      <c r="Y1" s="28"/>
      <c r="Z1" s="28"/>
      <c r="AA1" s="28"/>
    </row>
    <row r="2" spans="1:26" s="3" customFormat="1" ht="15" customHeight="1">
      <c r="A2" s="168" t="s">
        <v>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36"/>
      <c r="X2" s="36"/>
      <c r="Y2" s="36"/>
      <c r="Z2" s="2"/>
    </row>
    <row r="3" spans="1:26" s="3" customFormat="1" ht="15" customHeight="1">
      <c r="A3" s="170" t="s">
        <v>246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37"/>
      <c r="X3" s="37"/>
      <c r="Y3" s="37"/>
      <c r="Z3" s="37"/>
    </row>
    <row r="4" spans="1:26" s="6" customFormat="1" ht="15.75" customHeight="1">
      <c r="A4" s="172" t="s">
        <v>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4"/>
      <c r="M4" s="5"/>
      <c r="R4" s="173">
        <v>43573</v>
      </c>
      <c r="S4" s="173"/>
      <c r="T4" s="173"/>
      <c r="U4" s="173"/>
      <c r="V4" s="173"/>
      <c r="W4" s="34"/>
      <c r="X4" s="52"/>
      <c r="Y4" s="52"/>
      <c r="Z4" s="52"/>
    </row>
    <row r="5" spans="1:23" s="17" customFormat="1" ht="15" customHeight="1">
      <c r="A5" s="183" t="s">
        <v>0</v>
      </c>
      <c r="B5" s="72"/>
      <c r="C5" s="184" t="s">
        <v>1</v>
      </c>
      <c r="D5" s="32"/>
      <c r="E5" s="187" t="s">
        <v>2</v>
      </c>
      <c r="F5" s="184" t="s">
        <v>4</v>
      </c>
      <c r="G5" s="184" t="s">
        <v>5</v>
      </c>
      <c r="H5" s="32"/>
      <c r="I5" s="184" t="s">
        <v>6</v>
      </c>
      <c r="J5" s="174" t="s">
        <v>28</v>
      </c>
      <c r="K5" s="175"/>
      <c r="L5" s="176"/>
      <c r="M5" s="177" t="s">
        <v>7</v>
      </c>
      <c r="N5" s="178"/>
      <c r="O5" s="179"/>
      <c r="P5" s="174" t="s">
        <v>8</v>
      </c>
      <c r="Q5" s="175"/>
      <c r="R5" s="176"/>
      <c r="S5" s="180" t="s">
        <v>9</v>
      </c>
      <c r="T5" s="181" t="s">
        <v>10</v>
      </c>
      <c r="U5" s="22"/>
      <c r="V5" s="182" t="s">
        <v>11</v>
      </c>
      <c r="W5" s="204" t="s">
        <v>38</v>
      </c>
    </row>
    <row r="6" spans="1:23" s="17" customFormat="1" ht="33.75" customHeight="1">
      <c r="A6" s="183"/>
      <c r="B6" s="73"/>
      <c r="C6" s="185"/>
      <c r="D6" s="33"/>
      <c r="E6" s="188"/>
      <c r="F6" s="185"/>
      <c r="G6" s="185"/>
      <c r="H6" s="33"/>
      <c r="I6" s="185"/>
      <c r="J6" s="7" t="s">
        <v>12</v>
      </c>
      <c r="K6" s="8" t="s">
        <v>13</v>
      </c>
      <c r="L6" s="7" t="s">
        <v>0</v>
      </c>
      <c r="M6" s="7" t="s">
        <v>12</v>
      </c>
      <c r="N6" s="8" t="s">
        <v>13</v>
      </c>
      <c r="O6" s="7" t="s">
        <v>0</v>
      </c>
      <c r="P6" s="7" t="s">
        <v>12</v>
      </c>
      <c r="Q6" s="8" t="s">
        <v>13</v>
      </c>
      <c r="R6" s="7" t="s">
        <v>0</v>
      </c>
      <c r="S6" s="180"/>
      <c r="T6" s="181"/>
      <c r="U6" s="22"/>
      <c r="V6" s="182"/>
      <c r="W6" s="204"/>
    </row>
    <row r="7" spans="1:23" s="16" customFormat="1" ht="13.5" customHeight="1">
      <c r="A7" s="205" t="s">
        <v>53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7"/>
      <c r="W7" s="30"/>
    </row>
    <row r="8" spans="1:23" s="16" customFormat="1" ht="22.5" customHeight="1">
      <c r="A8" s="9">
        <f aca="true" t="shared" si="0" ref="A8:A16">RANK(V8,V$8:V$16,0)</f>
        <v>1</v>
      </c>
      <c r="B8" s="74" t="s">
        <v>87</v>
      </c>
      <c r="C8" s="142" t="s">
        <v>223</v>
      </c>
      <c r="D8" s="111" t="s">
        <v>224</v>
      </c>
      <c r="E8" s="112" t="s">
        <v>33</v>
      </c>
      <c r="F8" s="85" t="s">
        <v>181</v>
      </c>
      <c r="G8" s="134" t="s">
        <v>182</v>
      </c>
      <c r="H8" s="113" t="s">
        <v>183</v>
      </c>
      <c r="I8" s="88" t="s">
        <v>184</v>
      </c>
      <c r="J8" s="23">
        <v>140.5</v>
      </c>
      <c r="K8" s="24">
        <f aca="true" t="shared" si="1" ref="K8:K16">J8/2.2</f>
        <v>63.86363636363636</v>
      </c>
      <c r="L8" s="31">
        <f aca="true" t="shared" si="2" ref="L8:L16">RANK(K8,K$8:K$16,0)</f>
        <v>1</v>
      </c>
      <c r="M8" s="23">
        <v>143</v>
      </c>
      <c r="N8" s="24">
        <f aca="true" t="shared" si="3" ref="N8:N16">M8/2.2</f>
        <v>65</v>
      </c>
      <c r="O8" s="31">
        <f aca="true" t="shared" si="4" ref="O8:O16">RANK(N8,N$8:N$16,0)</f>
        <v>2</v>
      </c>
      <c r="P8" s="23">
        <v>144</v>
      </c>
      <c r="Q8" s="24">
        <f aca="true" t="shared" si="5" ref="Q8:Q16">P8/2.2</f>
        <v>65.45454545454545</v>
      </c>
      <c r="R8" s="31">
        <f aca="true" t="shared" si="6" ref="R8:R16">RANK(Q8,Q$8:Q$16,0)</f>
        <v>1</v>
      </c>
      <c r="S8" s="23"/>
      <c r="T8" s="26">
        <f aca="true" t="shared" si="7" ref="T8:T16">P8+M8+J8</f>
        <v>427.5</v>
      </c>
      <c r="U8" s="26"/>
      <c r="V8" s="24">
        <f aca="true" t="shared" si="8" ref="V8:V16">T8/2.2/3</f>
        <v>64.77272727272727</v>
      </c>
      <c r="W8" s="23" t="s">
        <v>30</v>
      </c>
    </row>
    <row r="9" spans="1:23" s="16" customFormat="1" ht="22.5" customHeight="1">
      <c r="A9" s="9">
        <f t="shared" si="0"/>
        <v>2</v>
      </c>
      <c r="B9" s="95" t="s">
        <v>19</v>
      </c>
      <c r="C9" s="90" t="s">
        <v>189</v>
      </c>
      <c r="D9" s="91" t="s">
        <v>190</v>
      </c>
      <c r="E9" s="92" t="s">
        <v>33</v>
      </c>
      <c r="F9" s="90" t="s">
        <v>191</v>
      </c>
      <c r="G9" s="140" t="s">
        <v>242</v>
      </c>
      <c r="H9" s="141" t="s">
        <v>243</v>
      </c>
      <c r="I9" s="135" t="s">
        <v>192</v>
      </c>
      <c r="J9" s="23">
        <v>134.5</v>
      </c>
      <c r="K9" s="24">
        <f t="shared" si="1"/>
        <v>61.13636363636363</v>
      </c>
      <c r="L9" s="31">
        <f t="shared" si="2"/>
        <v>4</v>
      </c>
      <c r="M9" s="23">
        <v>146</v>
      </c>
      <c r="N9" s="24">
        <f t="shared" si="3"/>
        <v>66.36363636363636</v>
      </c>
      <c r="O9" s="31">
        <f t="shared" si="4"/>
        <v>1</v>
      </c>
      <c r="P9" s="23">
        <v>139.5</v>
      </c>
      <c r="Q9" s="24">
        <f t="shared" si="5"/>
        <v>63.40909090909091</v>
      </c>
      <c r="R9" s="31">
        <f t="shared" si="6"/>
        <v>2</v>
      </c>
      <c r="S9" s="23"/>
      <c r="T9" s="26">
        <f t="shared" si="7"/>
        <v>420</v>
      </c>
      <c r="U9" s="26"/>
      <c r="V9" s="24">
        <f t="shared" si="8"/>
        <v>63.63636363636363</v>
      </c>
      <c r="W9" s="23" t="s">
        <v>30</v>
      </c>
    </row>
    <row r="10" spans="1:23" s="16" customFormat="1" ht="22.5" customHeight="1">
      <c r="A10" s="9">
        <f t="shared" si="0"/>
        <v>3</v>
      </c>
      <c r="B10" s="95" t="s">
        <v>19</v>
      </c>
      <c r="C10" s="142" t="s">
        <v>221</v>
      </c>
      <c r="D10" s="111" t="s">
        <v>222</v>
      </c>
      <c r="E10" s="112" t="s">
        <v>33</v>
      </c>
      <c r="F10" s="85" t="s">
        <v>187</v>
      </c>
      <c r="G10" s="134" t="s">
        <v>188</v>
      </c>
      <c r="H10" s="113" t="s">
        <v>183</v>
      </c>
      <c r="I10" s="88" t="s">
        <v>184</v>
      </c>
      <c r="J10" s="23">
        <v>136</v>
      </c>
      <c r="K10" s="24">
        <f t="shared" si="1"/>
        <v>61.81818181818181</v>
      </c>
      <c r="L10" s="31">
        <f t="shared" si="2"/>
        <v>3</v>
      </c>
      <c r="M10" s="23">
        <v>141</v>
      </c>
      <c r="N10" s="24">
        <f t="shared" si="3"/>
        <v>64.09090909090908</v>
      </c>
      <c r="O10" s="31">
        <f t="shared" si="4"/>
        <v>6</v>
      </c>
      <c r="P10" s="23">
        <v>139.5</v>
      </c>
      <c r="Q10" s="24">
        <f t="shared" si="5"/>
        <v>63.40909090909091</v>
      </c>
      <c r="R10" s="31">
        <f t="shared" si="6"/>
        <v>2</v>
      </c>
      <c r="S10" s="23"/>
      <c r="T10" s="26">
        <f t="shared" si="7"/>
        <v>416.5</v>
      </c>
      <c r="U10" s="26"/>
      <c r="V10" s="24">
        <f t="shared" si="8"/>
        <v>63.1060606060606</v>
      </c>
      <c r="W10" s="23" t="s">
        <v>30</v>
      </c>
    </row>
    <row r="11" spans="1:23" s="16" customFormat="1" ht="22.5" customHeight="1">
      <c r="A11" s="9">
        <f t="shared" si="0"/>
        <v>4</v>
      </c>
      <c r="B11" s="95" t="s">
        <v>19</v>
      </c>
      <c r="C11" s="90" t="s">
        <v>137</v>
      </c>
      <c r="D11" s="91" t="s">
        <v>95</v>
      </c>
      <c r="E11" s="92" t="s">
        <v>33</v>
      </c>
      <c r="F11" s="125" t="s">
        <v>127</v>
      </c>
      <c r="G11" s="116" t="s">
        <v>26</v>
      </c>
      <c r="H11" s="92" t="s">
        <v>128</v>
      </c>
      <c r="I11" s="92" t="s">
        <v>74</v>
      </c>
      <c r="J11" s="23">
        <v>136.5</v>
      </c>
      <c r="K11" s="24">
        <f t="shared" si="1"/>
        <v>62.04545454545454</v>
      </c>
      <c r="L11" s="31">
        <f t="shared" si="2"/>
        <v>2</v>
      </c>
      <c r="M11" s="23">
        <v>143</v>
      </c>
      <c r="N11" s="24">
        <f t="shared" si="3"/>
        <v>65</v>
      </c>
      <c r="O11" s="31">
        <f t="shared" si="4"/>
        <v>2</v>
      </c>
      <c r="P11" s="23">
        <v>136.5</v>
      </c>
      <c r="Q11" s="24">
        <f t="shared" si="5"/>
        <v>62.04545454545454</v>
      </c>
      <c r="R11" s="31">
        <f t="shared" si="6"/>
        <v>5</v>
      </c>
      <c r="S11" s="23"/>
      <c r="T11" s="26">
        <f t="shared" si="7"/>
        <v>416</v>
      </c>
      <c r="U11" s="26"/>
      <c r="V11" s="24">
        <f t="shared" si="8"/>
        <v>63.030303030303024</v>
      </c>
      <c r="W11" s="23" t="s">
        <v>30</v>
      </c>
    </row>
    <row r="12" spans="1:23" s="16" customFormat="1" ht="22.5" customHeight="1">
      <c r="A12" s="9">
        <f t="shared" si="0"/>
        <v>5</v>
      </c>
      <c r="B12" s="95" t="s">
        <v>19</v>
      </c>
      <c r="C12" s="124" t="s">
        <v>232</v>
      </c>
      <c r="D12" s="94" t="s">
        <v>233</v>
      </c>
      <c r="E12" s="77" t="s">
        <v>33</v>
      </c>
      <c r="F12" s="90" t="s">
        <v>191</v>
      </c>
      <c r="G12" s="140" t="s">
        <v>242</v>
      </c>
      <c r="H12" s="141" t="s">
        <v>243</v>
      </c>
      <c r="I12" s="135" t="s">
        <v>192</v>
      </c>
      <c r="J12" s="23">
        <v>132</v>
      </c>
      <c r="K12" s="24">
        <f t="shared" si="1"/>
        <v>59.99999999999999</v>
      </c>
      <c r="L12" s="31">
        <f t="shared" si="2"/>
        <v>6</v>
      </c>
      <c r="M12" s="23">
        <v>139.5</v>
      </c>
      <c r="N12" s="24">
        <f t="shared" si="3"/>
        <v>63.40909090909091</v>
      </c>
      <c r="O12" s="31">
        <f t="shared" si="4"/>
        <v>7</v>
      </c>
      <c r="P12" s="23">
        <v>138</v>
      </c>
      <c r="Q12" s="24">
        <f t="shared" si="5"/>
        <v>62.72727272727272</v>
      </c>
      <c r="R12" s="31">
        <f t="shared" si="6"/>
        <v>4</v>
      </c>
      <c r="S12" s="23"/>
      <c r="T12" s="26">
        <f t="shared" si="7"/>
        <v>409.5</v>
      </c>
      <c r="U12" s="26"/>
      <c r="V12" s="24">
        <f t="shared" si="8"/>
        <v>62.04545454545454</v>
      </c>
      <c r="W12" s="23" t="s">
        <v>134</v>
      </c>
    </row>
    <row r="13" spans="1:23" s="16" customFormat="1" ht="22.5" customHeight="1">
      <c r="A13" s="9">
        <f t="shared" si="0"/>
        <v>6</v>
      </c>
      <c r="B13" s="95" t="s">
        <v>19</v>
      </c>
      <c r="C13" s="122" t="s">
        <v>96</v>
      </c>
      <c r="D13" s="76"/>
      <c r="E13" s="77" t="s">
        <v>33</v>
      </c>
      <c r="F13" s="118" t="s">
        <v>130</v>
      </c>
      <c r="G13" s="123" t="s">
        <v>131</v>
      </c>
      <c r="H13" s="113" t="s">
        <v>15</v>
      </c>
      <c r="I13" s="84" t="s">
        <v>118</v>
      </c>
      <c r="J13" s="23">
        <v>133</v>
      </c>
      <c r="K13" s="24">
        <f t="shared" si="1"/>
        <v>60.454545454545446</v>
      </c>
      <c r="L13" s="31">
        <f t="shared" si="2"/>
        <v>5</v>
      </c>
      <c r="M13" s="23">
        <v>142.5</v>
      </c>
      <c r="N13" s="24">
        <f t="shared" si="3"/>
        <v>64.77272727272727</v>
      </c>
      <c r="O13" s="31">
        <f t="shared" si="4"/>
        <v>4</v>
      </c>
      <c r="P13" s="23">
        <v>133</v>
      </c>
      <c r="Q13" s="24">
        <f t="shared" si="5"/>
        <v>60.454545454545446</v>
      </c>
      <c r="R13" s="31">
        <f t="shared" si="6"/>
        <v>7</v>
      </c>
      <c r="S13" s="23"/>
      <c r="T13" s="26">
        <f t="shared" si="7"/>
        <v>408.5</v>
      </c>
      <c r="U13" s="26"/>
      <c r="V13" s="24">
        <f t="shared" si="8"/>
        <v>61.893939393939384</v>
      </c>
      <c r="W13" s="23" t="s">
        <v>135</v>
      </c>
    </row>
    <row r="14" spans="1:23" s="16" customFormat="1" ht="22.5" customHeight="1">
      <c r="A14" s="9">
        <f t="shared" si="0"/>
        <v>7</v>
      </c>
      <c r="B14" s="95" t="s">
        <v>19</v>
      </c>
      <c r="C14" s="75" t="s">
        <v>72</v>
      </c>
      <c r="D14" s="76" t="s">
        <v>88</v>
      </c>
      <c r="E14" s="77" t="s">
        <v>33</v>
      </c>
      <c r="F14" s="118" t="s">
        <v>130</v>
      </c>
      <c r="G14" s="123" t="s">
        <v>131</v>
      </c>
      <c r="H14" s="113" t="s">
        <v>15</v>
      </c>
      <c r="I14" s="84" t="s">
        <v>118</v>
      </c>
      <c r="J14" s="23">
        <v>128</v>
      </c>
      <c r="K14" s="24">
        <f t="shared" si="1"/>
        <v>58.18181818181818</v>
      </c>
      <c r="L14" s="31">
        <f t="shared" si="2"/>
        <v>8</v>
      </c>
      <c r="M14" s="23">
        <v>142</v>
      </c>
      <c r="N14" s="24">
        <f t="shared" si="3"/>
        <v>64.54545454545455</v>
      </c>
      <c r="O14" s="31">
        <f t="shared" si="4"/>
        <v>5</v>
      </c>
      <c r="P14" s="23">
        <v>135</v>
      </c>
      <c r="Q14" s="24">
        <f t="shared" si="5"/>
        <v>61.36363636363636</v>
      </c>
      <c r="R14" s="31">
        <f t="shared" si="6"/>
        <v>6</v>
      </c>
      <c r="S14" s="23"/>
      <c r="T14" s="26">
        <f t="shared" si="7"/>
        <v>405</v>
      </c>
      <c r="U14" s="26"/>
      <c r="V14" s="24">
        <f t="shared" si="8"/>
        <v>61.36363636363635</v>
      </c>
      <c r="W14" s="23" t="s">
        <v>135</v>
      </c>
    </row>
    <row r="15" spans="1:23" s="16" customFormat="1" ht="22.5" customHeight="1">
      <c r="A15" s="9">
        <f t="shared" si="0"/>
        <v>8</v>
      </c>
      <c r="B15" s="95"/>
      <c r="C15" s="90" t="s">
        <v>73</v>
      </c>
      <c r="D15" s="76" t="s">
        <v>93</v>
      </c>
      <c r="E15" s="77" t="s">
        <v>33</v>
      </c>
      <c r="F15" s="100" t="s">
        <v>125</v>
      </c>
      <c r="G15" s="82" t="s">
        <v>126</v>
      </c>
      <c r="H15" s="77" t="s">
        <v>105</v>
      </c>
      <c r="I15" s="92" t="s">
        <v>74</v>
      </c>
      <c r="J15" s="23">
        <v>129</v>
      </c>
      <c r="K15" s="24">
        <f t="shared" si="1"/>
        <v>58.63636363636363</v>
      </c>
      <c r="L15" s="31">
        <f t="shared" si="2"/>
        <v>7</v>
      </c>
      <c r="M15" s="23">
        <v>133</v>
      </c>
      <c r="N15" s="24">
        <f t="shared" si="3"/>
        <v>60.454545454545446</v>
      </c>
      <c r="O15" s="31">
        <f t="shared" si="4"/>
        <v>8</v>
      </c>
      <c r="P15" s="23">
        <v>129.5</v>
      </c>
      <c r="Q15" s="24">
        <f t="shared" si="5"/>
        <v>58.86363636363636</v>
      </c>
      <c r="R15" s="31">
        <f t="shared" si="6"/>
        <v>8</v>
      </c>
      <c r="S15" s="23"/>
      <c r="T15" s="26">
        <f t="shared" si="7"/>
        <v>391.5</v>
      </c>
      <c r="U15" s="26"/>
      <c r="V15" s="24">
        <f t="shared" si="8"/>
        <v>59.31818181818181</v>
      </c>
      <c r="W15" s="23"/>
    </row>
    <row r="16" spans="1:23" s="16" customFormat="1" ht="22.5" customHeight="1">
      <c r="A16" s="9">
        <f t="shared" si="0"/>
        <v>9</v>
      </c>
      <c r="B16" s="69" t="s">
        <v>87</v>
      </c>
      <c r="C16" s="93" t="s">
        <v>132</v>
      </c>
      <c r="D16" s="94"/>
      <c r="E16" s="83" t="s">
        <v>33</v>
      </c>
      <c r="F16" s="144" t="s">
        <v>225</v>
      </c>
      <c r="G16" s="115" t="s">
        <v>226</v>
      </c>
      <c r="H16" s="77" t="s">
        <v>15</v>
      </c>
      <c r="I16" s="92" t="s">
        <v>74</v>
      </c>
      <c r="J16" s="23">
        <v>108</v>
      </c>
      <c r="K16" s="24">
        <f t="shared" si="1"/>
        <v>49.090909090909086</v>
      </c>
      <c r="L16" s="31">
        <f t="shared" si="2"/>
        <v>9</v>
      </c>
      <c r="M16" s="23">
        <v>116.5</v>
      </c>
      <c r="N16" s="24">
        <f t="shared" si="3"/>
        <v>52.95454545454545</v>
      </c>
      <c r="O16" s="31">
        <f t="shared" si="4"/>
        <v>9</v>
      </c>
      <c r="P16" s="23">
        <v>128</v>
      </c>
      <c r="Q16" s="24">
        <f t="shared" si="5"/>
        <v>58.18181818181818</v>
      </c>
      <c r="R16" s="31">
        <f t="shared" si="6"/>
        <v>9</v>
      </c>
      <c r="S16" s="23"/>
      <c r="T16" s="26">
        <f t="shared" si="7"/>
        <v>352.5</v>
      </c>
      <c r="U16" s="26"/>
      <c r="V16" s="24">
        <f t="shared" si="8"/>
        <v>53.40909090909091</v>
      </c>
      <c r="W16" s="23"/>
    </row>
    <row r="17" spans="1:23" s="16" customFormat="1" ht="13.5" customHeight="1">
      <c r="A17" s="200" t="s">
        <v>52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2"/>
    </row>
    <row r="18" spans="1:23" s="16" customFormat="1" ht="22.5" customHeight="1">
      <c r="A18" s="9">
        <f aca="true" t="shared" si="9" ref="A18:A28">RANK(V18,V$18:V$28,0)</f>
        <v>1</v>
      </c>
      <c r="B18" s="74" t="s">
        <v>86</v>
      </c>
      <c r="C18" s="124" t="s">
        <v>205</v>
      </c>
      <c r="D18" s="94" t="s">
        <v>206</v>
      </c>
      <c r="E18" s="97" t="s">
        <v>33</v>
      </c>
      <c r="F18" s="100" t="s">
        <v>207</v>
      </c>
      <c r="G18" s="82"/>
      <c r="H18" s="77"/>
      <c r="I18" s="92" t="s">
        <v>208</v>
      </c>
      <c r="J18" s="23">
        <v>143.5</v>
      </c>
      <c r="K18" s="24">
        <f>J18/2.2</f>
        <v>65.22727272727272</v>
      </c>
      <c r="L18" s="31">
        <f aca="true" t="shared" si="10" ref="L18:L28">RANK(K18,K$18:K$28,0)</f>
        <v>1</v>
      </c>
      <c r="M18" s="23">
        <v>151.5</v>
      </c>
      <c r="N18" s="24">
        <f aca="true" t="shared" si="11" ref="N18:N28">M18/2.2</f>
        <v>68.86363636363636</v>
      </c>
      <c r="O18" s="31">
        <f aca="true" t="shared" si="12" ref="O18:O28">RANK(N18,N$18:N$28,0)</f>
        <v>1</v>
      </c>
      <c r="P18" s="23">
        <v>153</v>
      </c>
      <c r="Q18" s="24">
        <f aca="true" t="shared" si="13" ref="Q18:Q28">P18/2.2</f>
        <v>69.54545454545455</v>
      </c>
      <c r="R18" s="31">
        <f aca="true" t="shared" si="14" ref="R18:R28">RANK(Q18,Q$18:Q$28,0)</f>
        <v>1</v>
      </c>
      <c r="S18" s="23">
        <v>1</v>
      </c>
      <c r="T18" s="26">
        <f aca="true" t="shared" si="15" ref="T18:T28">P18+M18+J18</f>
        <v>448</v>
      </c>
      <c r="U18" s="26"/>
      <c r="V18" s="24">
        <f aca="true" t="shared" si="16" ref="V18:V28">T18/2.2/3</f>
        <v>67.87878787878788</v>
      </c>
      <c r="W18" s="23"/>
    </row>
    <row r="19" spans="1:23" s="16" customFormat="1" ht="23.25" customHeight="1">
      <c r="A19" s="9">
        <f t="shared" si="9"/>
        <v>2</v>
      </c>
      <c r="B19" s="74" t="s">
        <v>92</v>
      </c>
      <c r="C19" s="136" t="s">
        <v>193</v>
      </c>
      <c r="D19" s="76" t="s">
        <v>194</v>
      </c>
      <c r="E19" s="129" t="s">
        <v>33</v>
      </c>
      <c r="F19" s="137" t="s">
        <v>195</v>
      </c>
      <c r="G19" s="145" t="s">
        <v>244</v>
      </c>
      <c r="H19" s="121" t="s">
        <v>243</v>
      </c>
      <c r="I19" s="135" t="s">
        <v>192</v>
      </c>
      <c r="J19" s="23">
        <v>137.5</v>
      </c>
      <c r="K19" s="24">
        <f>J19/2.2</f>
        <v>62.49999999999999</v>
      </c>
      <c r="L19" s="31">
        <f t="shared" si="10"/>
        <v>3</v>
      </c>
      <c r="M19" s="23">
        <v>147.5</v>
      </c>
      <c r="N19" s="24">
        <f t="shared" si="11"/>
        <v>67.04545454545455</v>
      </c>
      <c r="O19" s="31">
        <f t="shared" si="12"/>
        <v>3</v>
      </c>
      <c r="P19" s="23">
        <v>149.5</v>
      </c>
      <c r="Q19" s="24">
        <f t="shared" si="13"/>
        <v>67.95454545454545</v>
      </c>
      <c r="R19" s="31">
        <f t="shared" si="14"/>
        <v>2</v>
      </c>
      <c r="S19" s="23"/>
      <c r="T19" s="26">
        <f t="shared" si="15"/>
        <v>434.5</v>
      </c>
      <c r="U19" s="26"/>
      <c r="V19" s="24">
        <f t="shared" si="16"/>
        <v>65.83333333333333</v>
      </c>
      <c r="W19" s="23" t="s">
        <v>30</v>
      </c>
    </row>
    <row r="20" spans="1:23" s="16" customFormat="1" ht="23.25" customHeight="1">
      <c r="A20" s="9">
        <f t="shared" si="9"/>
        <v>3</v>
      </c>
      <c r="B20" s="74" t="s">
        <v>97</v>
      </c>
      <c r="C20" s="75" t="s">
        <v>234</v>
      </c>
      <c r="D20" s="76" t="s">
        <v>95</v>
      </c>
      <c r="E20" s="92" t="s">
        <v>33</v>
      </c>
      <c r="F20" s="125" t="s">
        <v>127</v>
      </c>
      <c r="G20" s="82" t="s">
        <v>26</v>
      </c>
      <c r="H20" s="77" t="s">
        <v>128</v>
      </c>
      <c r="I20" s="92" t="s">
        <v>74</v>
      </c>
      <c r="J20" s="23">
        <v>140.5</v>
      </c>
      <c r="K20" s="24">
        <f>J20/2.2</f>
        <v>63.86363636363636</v>
      </c>
      <c r="L20" s="31">
        <f t="shared" si="10"/>
        <v>2</v>
      </c>
      <c r="M20" s="23">
        <v>148</v>
      </c>
      <c r="N20" s="24">
        <f t="shared" si="11"/>
        <v>67.27272727272727</v>
      </c>
      <c r="O20" s="31">
        <f t="shared" si="12"/>
        <v>2</v>
      </c>
      <c r="P20" s="23">
        <v>143</v>
      </c>
      <c r="Q20" s="24">
        <f t="shared" si="13"/>
        <v>65</v>
      </c>
      <c r="R20" s="31">
        <f t="shared" si="14"/>
        <v>4</v>
      </c>
      <c r="S20" s="23"/>
      <c r="T20" s="26">
        <f t="shared" si="15"/>
        <v>431.5</v>
      </c>
      <c r="U20" s="26"/>
      <c r="V20" s="24">
        <f t="shared" si="16"/>
        <v>65.37878787878788</v>
      </c>
      <c r="W20" s="23"/>
    </row>
    <row r="21" spans="1:23" s="16" customFormat="1" ht="23.25" customHeight="1">
      <c r="A21" s="9">
        <f t="shared" si="9"/>
        <v>4</v>
      </c>
      <c r="B21" s="69" t="s">
        <v>86</v>
      </c>
      <c r="C21" s="75" t="s">
        <v>255</v>
      </c>
      <c r="D21" s="76"/>
      <c r="E21" s="77" t="s">
        <v>256</v>
      </c>
      <c r="F21" s="149" t="s">
        <v>253</v>
      </c>
      <c r="G21" s="151" t="s">
        <v>133</v>
      </c>
      <c r="H21" s="153" t="s">
        <v>254</v>
      </c>
      <c r="I21" s="84" t="s">
        <v>74</v>
      </c>
      <c r="J21" s="23">
        <v>140.5</v>
      </c>
      <c r="K21" s="24">
        <v>1</v>
      </c>
      <c r="L21" s="31">
        <f t="shared" si="10"/>
        <v>11</v>
      </c>
      <c r="M21" s="23">
        <v>146.5</v>
      </c>
      <c r="N21" s="24">
        <f t="shared" si="11"/>
        <v>66.59090909090908</v>
      </c>
      <c r="O21" s="31">
        <f t="shared" si="12"/>
        <v>4</v>
      </c>
      <c r="P21" s="23">
        <v>143.5</v>
      </c>
      <c r="Q21" s="24">
        <f t="shared" si="13"/>
        <v>65.22727272727272</v>
      </c>
      <c r="R21" s="31">
        <f t="shared" si="14"/>
        <v>3</v>
      </c>
      <c r="S21" s="23"/>
      <c r="T21" s="26">
        <f t="shared" si="15"/>
        <v>430.5</v>
      </c>
      <c r="U21" s="26"/>
      <c r="V21" s="24">
        <f t="shared" si="16"/>
        <v>65.22727272727272</v>
      </c>
      <c r="W21" s="23" t="s">
        <v>30</v>
      </c>
    </row>
    <row r="22" spans="1:23" s="16" customFormat="1" ht="20.25" customHeight="1">
      <c r="A22" s="9">
        <f t="shared" si="9"/>
        <v>5</v>
      </c>
      <c r="B22" s="69" t="s">
        <v>86</v>
      </c>
      <c r="C22" s="143" t="s">
        <v>252</v>
      </c>
      <c r="D22" s="94"/>
      <c r="E22" s="97" t="s">
        <v>33</v>
      </c>
      <c r="F22" s="85" t="s">
        <v>129</v>
      </c>
      <c r="G22" s="128" t="s">
        <v>34</v>
      </c>
      <c r="H22" s="129" t="s">
        <v>15</v>
      </c>
      <c r="I22" s="83" t="s">
        <v>118</v>
      </c>
      <c r="J22" s="23">
        <v>131.5</v>
      </c>
      <c r="K22" s="24">
        <f aca="true" t="shared" si="17" ref="K22:K28">J22/2.2</f>
        <v>59.772727272727266</v>
      </c>
      <c r="L22" s="31">
        <f t="shared" si="10"/>
        <v>5</v>
      </c>
      <c r="M22" s="23">
        <v>143.5</v>
      </c>
      <c r="N22" s="24">
        <f t="shared" si="11"/>
        <v>65.22727272727272</v>
      </c>
      <c r="O22" s="31">
        <f t="shared" si="12"/>
        <v>7</v>
      </c>
      <c r="P22" s="23">
        <v>140.5</v>
      </c>
      <c r="Q22" s="24">
        <f t="shared" si="13"/>
        <v>63.86363636363636</v>
      </c>
      <c r="R22" s="31">
        <f t="shared" si="14"/>
        <v>6</v>
      </c>
      <c r="S22" s="23"/>
      <c r="T22" s="26">
        <f t="shared" si="15"/>
        <v>415.5</v>
      </c>
      <c r="U22" s="26"/>
      <c r="V22" s="24">
        <f t="shared" si="16"/>
        <v>62.954545454545446</v>
      </c>
      <c r="W22" s="23" t="s">
        <v>134</v>
      </c>
    </row>
    <row r="23" spans="1:23" s="16" customFormat="1" ht="23.25" customHeight="1">
      <c r="A23" s="9">
        <f t="shared" si="9"/>
        <v>6</v>
      </c>
      <c r="B23" s="69"/>
      <c r="C23" s="124" t="s">
        <v>205</v>
      </c>
      <c r="D23" s="94" t="s">
        <v>206</v>
      </c>
      <c r="E23" s="97" t="s">
        <v>33</v>
      </c>
      <c r="F23" s="126" t="s">
        <v>238</v>
      </c>
      <c r="G23" s="79"/>
      <c r="H23" s="77"/>
      <c r="I23" s="92" t="s">
        <v>208</v>
      </c>
      <c r="J23" s="23">
        <v>134</v>
      </c>
      <c r="K23" s="24">
        <f t="shared" si="17"/>
        <v>60.90909090909091</v>
      </c>
      <c r="L23" s="31">
        <f t="shared" si="10"/>
        <v>4</v>
      </c>
      <c r="M23" s="23">
        <v>139</v>
      </c>
      <c r="N23" s="24">
        <f t="shared" si="11"/>
        <v>63.18181818181818</v>
      </c>
      <c r="O23" s="31">
        <f t="shared" si="12"/>
        <v>8</v>
      </c>
      <c r="P23" s="23">
        <v>141</v>
      </c>
      <c r="Q23" s="24">
        <f t="shared" si="13"/>
        <v>64.09090909090908</v>
      </c>
      <c r="R23" s="31">
        <f t="shared" si="14"/>
        <v>5</v>
      </c>
      <c r="S23" s="23"/>
      <c r="T23" s="26">
        <f t="shared" si="15"/>
        <v>414</v>
      </c>
      <c r="U23" s="26"/>
      <c r="V23" s="24">
        <f t="shared" si="16"/>
        <v>62.72727272727272</v>
      </c>
      <c r="W23" s="23"/>
    </row>
    <row r="24" spans="1:23" s="16" customFormat="1" ht="23.25" customHeight="1">
      <c r="A24" s="9">
        <f t="shared" si="9"/>
        <v>7</v>
      </c>
      <c r="B24" s="69"/>
      <c r="C24" s="75" t="s">
        <v>94</v>
      </c>
      <c r="D24" s="76" t="s">
        <v>95</v>
      </c>
      <c r="E24" s="77" t="s">
        <v>33</v>
      </c>
      <c r="F24" s="125" t="s">
        <v>89</v>
      </c>
      <c r="G24" s="82" t="s">
        <v>34</v>
      </c>
      <c r="H24" s="77" t="s">
        <v>15</v>
      </c>
      <c r="I24" s="77" t="s">
        <v>74</v>
      </c>
      <c r="J24" s="23">
        <v>130.5</v>
      </c>
      <c r="K24" s="24">
        <f t="shared" si="17"/>
        <v>59.31818181818181</v>
      </c>
      <c r="L24" s="31">
        <f t="shared" si="10"/>
        <v>7</v>
      </c>
      <c r="M24" s="23">
        <v>144</v>
      </c>
      <c r="N24" s="24">
        <f t="shared" si="11"/>
        <v>65.45454545454545</v>
      </c>
      <c r="O24" s="31">
        <f t="shared" si="12"/>
        <v>5</v>
      </c>
      <c r="P24" s="23">
        <v>131.5</v>
      </c>
      <c r="Q24" s="24">
        <f t="shared" si="13"/>
        <v>59.772727272727266</v>
      </c>
      <c r="R24" s="31">
        <f t="shared" si="14"/>
        <v>8</v>
      </c>
      <c r="S24" s="23"/>
      <c r="T24" s="26">
        <f t="shared" si="15"/>
        <v>406</v>
      </c>
      <c r="U24" s="26"/>
      <c r="V24" s="24">
        <f t="shared" si="16"/>
        <v>61.51515151515151</v>
      </c>
      <c r="W24" s="23" t="s">
        <v>135</v>
      </c>
    </row>
    <row r="25" spans="1:23" s="16" customFormat="1" ht="23.25" customHeight="1">
      <c r="A25" s="9">
        <f t="shared" si="9"/>
        <v>8</v>
      </c>
      <c r="B25" s="69"/>
      <c r="C25" s="93" t="s">
        <v>90</v>
      </c>
      <c r="D25" s="94" t="s">
        <v>91</v>
      </c>
      <c r="E25" s="83" t="s">
        <v>33</v>
      </c>
      <c r="F25" s="125" t="s">
        <v>89</v>
      </c>
      <c r="G25" s="82" t="s">
        <v>34</v>
      </c>
      <c r="H25" s="77" t="s">
        <v>15</v>
      </c>
      <c r="I25" s="92" t="s">
        <v>74</v>
      </c>
      <c r="J25" s="23">
        <v>127.5</v>
      </c>
      <c r="K25" s="24">
        <f t="shared" si="17"/>
        <v>57.95454545454545</v>
      </c>
      <c r="L25" s="31">
        <f t="shared" si="10"/>
        <v>8</v>
      </c>
      <c r="M25" s="23">
        <v>144</v>
      </c>
      <c r="N25" s="24">
        <f t="shared" si="11"/>
        <v>65.45454545454545</v>
      </c>
      <c r="O25" s="31">
        <f t="shared" si="12"/>
        <v>5</v>
      </c>
      <c r="P25" s="23">
        <v>134</v>
      </c>
      <c r="Q25" s="24">
        <f t="shared" si="13"/>
        <v>60.90909090909091</v>
      </c>
      <c r="R25" s="31">
        <f t="shared" si="14"/>
        <v>7</v>
      </c>
      <c r="S25" s="23"/>
      <c r="T25" s="26">
        <f t="shared" si="15"/>
        <v>405.5</v>
      </c>
      <c r="U25" s="26"/>
      <c r="V25" s="24">
        <f t="shared" si="16"/>
        <v>61.43939393939394</v>
      </c>
      <c r="W25" s="23" t="s">
        <v>135</v>
      </c>
    </row>
    <row r="26" spans="1:23" s="16" customFormat="1" ht="23.25" customHeight="1">
      <c r="A26" s="9">
        <f t="shared" si="9"/>
        <v>9</v>
      </c>
      <c r="B26" s="69"/>
      <c r="C26" s="124" t="s">
        <v>228</v>
      </c>
      <c r="D26" s="94" t="s">
        <v>245</v>
      </c>
      <c r="E26" s="77" t="s">
        <v>33</v>
      </c>
      <c r="F26" s="85" t="s">
        <v>229</v>
      </c>
      <c r="G26" s="109" t="s">
        <v>230</v>
      </c>
      <c r="H26" s="99" t="s">
        <v>231</v>
      </c>
      <c r="I26" s="135" t="s">
        <v>192</v>
      </c>
      <c r="J26" s="23">
        <v>131.5</v>
      </c>
      <c r="K26" s="24">
        <f t="shared" si="17"/>
        <v>59.772727272727266</v>
      </c>
      <c r="L26" s="31">
        <f t="shared" si="10"/>
        <v>5</v>
      </c>
      <c r="M26" s="23">
        <v>137.5</v>
      </c>
      <c r="N26" s="24">
        <f t="shared" si="11"/>
        <v>62.49999999999999</v>
      </c>
      <c r="O26" s="31">
        <f t="shared" si="12"/>
        <v>9</v>
      </c>
      <c r="P26" s="23">
        <v>131.5</v>
      </c>
      <c r="Q26" s="24">
        <f t="shared" si="13"/>
        <v>59.772727272727266</v>
      </c>
      <c r="R26" s="31">
        <f t="shared" si="14"/>
        <v>8</v>
      </c>
      <c r="S26" s="23"/>
      <c r="T26" s="26">
        <f t="shared" si="15"/>
        <v>400.5</v>
      </c>
      <c r="U26" s="26"/>
      <c r="V26" s="24">
        <f t="shared" si="16"/>
        <v>60.68181818181818</v>
      </c>
      <c r="W26" s="23" t="s">
        <v>135</v>
      </c>
    </row>
    <row r="27" spans="1:23" s="16" customFormat="1" ht="23.25" customHeight="1">
      <c r="A27" s="9">
        <f t="shared" si="9"/>
        <v>10</v>
      </c>
      <c r="B27" s="69"/>
      <c r="C27" s="93" t="s">
        <v>235</v>
      </c>
      <c r="D27" s="94" t="s">
        <v>236</v>
      </c>
      <c r="E27" s="83" t="s">
        <v>33</v>
      </c>
      <c r="F27" s="130" t="s">
        <v>237</v>
      </c>
      <c r="G27" s="82"/>
      <c r="H27" s="77" t="s">
        <v>15</v>
      </c>
      <c r="I27" s="92" t="s">
        <v>74</v>
      </c>
      <c r="J27" s="23">
        <v>120.5</v>
      </c>
      <c r="K27" s="24">
        <f t="shared" si="17"/>
        <v>54.772727272727266</v>
      </c>
      <c r="L27" s="31">
        <f t="shared" si="10"/>
        <v>10</v>
      </c>
      <c r="M27" s="23">
        <v>134</v>
      </c>
      <c r="N27" s="24">
        <f t="shared" si="11"/>
        <v>60.90909090909091</v>
      </c>
      <c r="O27" s="31">
        <f t="shared" si="12"/>
        <v>10</v>
      </c>
      <c r="P27" s="23">
        <v>130.5</v>
      </c>
      <c r="Q27" s="24">
        <f t="shared" si="13"/>
        <v>59.31818181818181</v>
      </c>
      <c r="R27" s="31">
        <f t="shared" si="14"/>
        <v>10</v>
      </c>
      <c r="S27" s="23"/>
      <c r="T27" s="26">
        <f t="shared" si="15"/>
        <v>385</v>
      </c>
      <c r="U27" s="26"/>
      <c r="V27" s="24">
        <f t="shared" si="16"/>
        <v>58.333333333333336</v>
      </c>
      <c r="W27" s="23"/>
    </row>
    <row r="28" spans="1:23" s="16" customFormat="1" ht="21" customHeight="1">
      <c r="A28" s="9">
        <f t="shared" si="9"/>
        <v>11</v>
      </c>
      <c r="B28" s="69"/>
      <c r="C28" s="150" t="s">
        <v>239</v>
      </c>
      <c r="D28" s="94"/>
      <c r="E28" s="112" t="s">
        <v>33</v>
      </c>
      <c r="F28" s="85" t="s">
        <v>129</v>
      </c>
      <c r="G28" s="152" t="s">
        <v>34</v>
      </c>
      <c r="H28" s="86" t="s">
        <v>15</v>
      </c>
      <c r="I28" s="84" t="s">
        <v>118</v>
      </c>
      <c r="J28" s="23">
        <v>126</v>
      </c>
      <c r="K28" s="24">
        <f t="shared" si="17"/>
        <v>57.272727272727266</v>
      </c>
      <c r="L28" s="31">
        <f t="shared" si="10"/>
        <v>9</v>
      </c>
      <c r="M28" s="23">
        <v>128</v>
      </c>
      <c r="N28" s="24">
        <f t="shared" si="11"/>
        <v>58.18181818181818</v>
      </c>
      <c r="O28" s="31">
        <f t="shared" si="12"/>
        <v>11</v>
      </c>
      <c r="P28" s="23">
        <v>123</v>
      </c>
      <c r="Q28" s="24">
        <f t="shared" si="13"/>
        <v>55.90909090909091</v>
      </c>
      <c r="R28" s="31">
        <f t="shared" si="14"/>
        <v>11</v>
      </c>
      <c r="S28" s="23"/>
      <c r="T28" s="26">
        <f t="shared" si="15"/>
        <v>377</v>
      </c>
      <c r="U28" s="26"/>
      <c r="V28" s="24">
        <f t="shared" si="16"/>
        <v>57.12121212121212</v>
      </c>
      <c r="W28" s="23"/>
    </row>
    <row r="29" spans="1:23" s="16" customFormat="1" ht="15" customHeight="1">
      <c r="A29" s="200" t="s">
        <v>209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2"/>
    </row>
    <row r="30" spans="1:23" s="16" customFormat="1" ht="22.5" customHeight="1">
      <c r="A30" s="9">
        <f>RANK(V30,V$30:V$32,0)</f>
        <v>1</v>
      </c>
      <c r="B30" s="69" t="s">
        <v>86</v>
      </c>
      <c r="C30" s="75" t="s">
        <v>250</v>
      </c>
      <c r="D30" s="76"/>
      <c r="E30" s="77" t="s">
        <v>14</v>
      </c>
      <c r="F30" s="100" t="s">
        <v>257</v>
      </c>
      <c r="G30" s="82" t="s">
        <v>258</v>
      </c>
      <c r="H30" s="84" t="s">
        <v>251</v>
      </c>
      <c r="I30" s="92" t="s">
        <v>74</v>
      </c>
      <c r="J30" s="23">
        <v>151</v>
      </c>
      <c r="K30" s="24">
        <f>J30/2.2</f>
        <v>68.63636363636363</v>
      </c>
      <c r="L30" s="31">
        <f>RANK(K30,K$30:K$32,0)</f>
        <v>1</v>
      </c>
      <c r="M30" s="23">
        <v>156</v>
      </c>
      <c r="N30" s="24">
        <f>M30/2.2</f>
        <v>70.9090909090909</v>
      </c>
      <c r="O30" s="31">
        <f>RANK(N30,N$30:N$32,0)</f>
        <v>1</v>
      </c>
      <c r="P30" s="23">
        <v>152.5</v>
      </c>
      <c r="Q30" s="24">
        <f>P30/2.2</f>
        <v>69.31818181818181</v>
      </c>
      <c r="R30" s="31">
        <f>RANK(Q30,Q$30:Q$32,0)</f>
        <v>1</v>
      </c>
      <c r="S30" s="23"/>
      <c r="T30" s="26">
        <f>P30+M30+J30</f>
        <v>459.5</v>
      </c>
      <c r="U30" s="26"/>
      <c r="V30" s="24">
        <f>T30/2.2/3</f>
        <v>69.62121212121211</v>
      </c>
      <c r="W30" s="23"/>
    </row>
    <row r="31" spans="1:23" s="16" customFormat="1" ht="22.5" customHeight="1">
      <c r="A31" s="9">
        <f>RANK(V31,V$30:V$32,0)</f>
        <v>2</v>
      </c>
      <c r="B31" s="69" t="s">
        <v>86</v>
      </c>
      <c r="C31" s="124" t="s">
        <v>215</v>
      </c>
      <c r="D31" s="94" t="s">
        <v>216</v>
      </c>
      <c r="E31" s="97">
        <v>1</v>
      </c>
      <c r="F31" s="125" t="s">
        <v>217</v>
      </c>
      <c r="G31" s="82" t="s">
        <v>218</v>
      </c>
      <c r="H31" s="83" t="s">
        <v>219</v>
      </c>
      <c r="I31" s="92" t="s">
        <v>220</v>
      </c>
      <c r="J31" s="23">
        <v>143.5</v>
      </c>
      <c r="K31" s="24">
        <f>J31/2.2</f>
        <v>65.22727272727272</v>
      </c>
      <c r="L31" s="31">
        <f>RANK(K31,K$30:K$32,0)</f>
        <v>2</v>
      </c>
      <c r="M31" s="23">
        <v>152.5</v>
      </c>
      <c r="N31" s="24">
        <f>M31/2.2</f>
        <v>69.31818181818181</v>
      </c>
      <c r="O31" s="31">
        <f>RANK(N31,N$30:N$32,0)</f>
        <v>3</v>
      </c>
      <c r="P31" s="23">
        <v>152</v>
      </c>
      <c r="Q31" s="148">
        <f>P31/2.2</f>
        <v>69.09090909090908</v>
      </c>
      <c r="R31" s="31">
        <f>RANK(Q31,Q$30:Q$32,0)</f>
        <v>2</v>
      </c>
      <c r="S31" s="23"/>
      <c r="T31" s="26">
        <f>P31+M31+J31</f>
        <v>448</v>
      </c>
      <c r="U31" s="26"/>
      <c r="V31" s="24">
        <f>T31/2.2/3</f>
        <v>67.87878787878788</v>
      </c>
      <c r="W31" s="23"/>
    </row>
    <row r="32" spans="1:23" s="16" customFormat="1" ht="22.5" customHeight="1">
      <c r="A32" s="9">
        <v>3</v>
      </c>
      <c r="B32" s="69" t="s">
        <v>86</v>
      </c>
      <c r="C32" s="124" t="s">
        <v>205</v>
      </c>
      <c r="D32" s="94" t="s">
        <v>206</v>
      </c>
      <c r="E32" s="97" t="s">
        <v>33</v>
      </c>
      <c r="F32" s="125" t="s">
        <v>227</v>
      </c>
      <c r="G32" s="82"/>
      <c r="H32" s="83"/>
      <c r="I32" s="92" t="s">
        <v>208</v>
      </c>
      <c r="J32" s="23">
        <v>143</v>
      </c>
      <c r="K32" s="24">
        <f>J32/2.2</f>
        <v>65</v>
      </c>
      <c r="L32" s="31">
        <f>RANK(K32,K$30:K$32,0)</f>
        <v>3</v>
      </c>
      <c r="M32" s="23">
        <v>153.5</v>
      </c>
      <c r="N32" s="24">
        <f>M32/2.2</f>
        <v>69.77272727272727</v>
      </c>
      <c r="O32" s="31">
        <f>RANK(N32,N$30:N$32,0)</f>
        <v>2</v>
      </c>
      <c r="P32" s="23">
        <v>151.5</v>
      </c>
      <c r="Q32" s="148">
        <f>P32/2.2</f>
        <v>68.86363636363636</v>
      </c>
      <c r="R32" s="31">
        <f>RANK(Q32,Q$30:Q$32,0)</f>
        <v>3</v>
      </c>
      <c r="S32" s="23"/>
      <c r="T32" s="26">
        <f>P32+M32+J32</f>
        <v>448</v>
      </c>
      <c r="U32" s="26"/>
      <c r="V32" s="24">
        <f>T32/2.2/3</f>
        <v>67.87878787878788</v>
      </c>
      <c r="W32" s="23"/>
    </row>
    <row r="33" spans="1:22" s="44" customFormat="1" ht="23.25" customHeight="1">
      <c r="A33" s="161" t="s">
        <v>142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</row>
  </sheetData>
  <sheetProtection/>
  <mergeCells count="22">
    <mergeCell ref="G5:G6"/>
    <mergeCell ref="I5:I6"/>
    <mergeCell ref="A3:V3"/>
    <mergeCell ref="A4:K4"/>
    <mergeCell ref="R4:V4"/>
    <mergeCell ref="A1:V1"/>
    <mergeCell ref="A2:V2"/>
    <mergeCell ref="A33:V33"/>
    <mergeCell ref="A7:V7"/>
    <mergeCell ref="J5:L5"/>
    <mergeCell ref="M5:O5"/>
    <mergeCell ref="P5:R5"/>
    <mergeCell ref="A29:W29"/>
    <mergeCell ref="A17:W17"/>
    <mergeCell ref="S5:S6"/>
    <mergeCell ref="T5:T6"/>
    <mergeCell ref="V5:V6"/>
    <mergeCell ref="A5:A6"/>
    <mergeCell ref="C5:C6"/>
    <mergeCell ref="W5:W6"/>
    <mergeCell ref="E5:E6"/>
    <mergeCell ref="F5:F6"/>
  </mergeCells>
  <printOptions horizontalCentered="1"/>
  <pageMargins left="0" right="0" top="0" bottom="0" header="0" footer="0"/>
  <pageSetup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X22"/>
  <sheetViews>
    <sheetView tabSelected="1" view="pageBreakPreview" zoomScale="64" zoomScaleNormal="75" zoomScaleSheetLayoutView="64" zoomScalePageLayoutView="0" workbookViewId="0" topLeftCell="A13">
      <selection activeCell="N19" sqref="N19"/>
    </sheetView>
  </sheetViews>
  <sheetFormatPr defaultColWidth="9.140625" defaultRowHeight="12.75"/>
  <cols>
    <col min="1" max="1" width="3.57421875" style="18" customWidth="1"/>
    <col min="2" max="2" width="3.57421875" style="18" hidden="1" customWidth="1"/>
    <col min="3" max="3" width="20.57421875" style="19" customWidth="1"/>
    <col min="4" max="4" width="15.421875" style="19" hidden="1" customWidth="1"/>
    <col min="5" max="5" width="5.57421875" style="19" customWidth="1"/>
    <col min="6" max="6" width="41.140625" style="19" customWidth="1"/>
    <col min="7" max="7" width="10.00390625" style="19" hidden="1" customWidth="1"/>
    <col min="8" max="8" width="11.57421875" style="35" hidden="1" customWidth="1"/>
    <col min="9" max="9" width="19.7109375" style="19" customWidth="1"/>
    <col min="10" max="10" width="5.421875" style="18" customWidth="1"/>
    <col min="11" max="11" width="7.7109375" style="18" customWidth="1"/>
    <col min="12" max="12" width="3.8515625" style="18" customWidth="1"/>
    <col min="13" max="13" width="5.140625" style="18" customWidth="1"/>
    <col min="14" max="14" width="7.7109375" style="18" customWidth="1"/>
    <col min="15" max="15" width="3.7109375" style="18" customWidth="1"/>
    <col min="16" max="16" width="5.140625" style="18" customWidth="1"/>
    <col min="17" max="17" width="7.7109375" style="18" customWidth="1"/>
    <col min="18" max="18" width="4.140625" style="18" customWidth="1"/>
    <col min="19" max="19" width="4.28125" style="18" customWidth="1"/>
    <col min="20" max="20" width="6.8515625" style="18" customWidth="1"/>
    <col min="21" max="21" width="5.8515625" style="18" hidden="1" customWidth="1"/>
    <col min="22" max="22" width="7.28125" style="18" customWidth="1"/>
    <col min="23" max="23" width="5.28125" style="18" customWidth="1"/>
    <col min="24" max="16384" width="9.140625" style="18" customWidth="1"/>
  </cols>
  <sheetData>
    <row r="1" spans="1:24" s="1" customFormat="1" ht="28.5" customHeight="1">
      <c r="A1" s="192" t="s">
        <v>63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28"/>
      <c r="X1" s="28"/>
    </row>
    <row r="2" spans="1:23" s="3" customFormat="1" ht="21" customHeight="1">
      <c r="A2" s="193" t="s">
        <v>69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36"/>
    </row>
    <row r="3" spans="1:23" s="3" customFormat="1" ht="21" customHeight="1">
      <c r="A3" s="169" t="s">
        <v>70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36"/>
    </row>
    <row r="4" spans="1:23" s="3" customFormat="1" ht="21" customHeight="1">
      <c r="A4" s="170" t="s">
        <v>246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37"/>
    </row>
    <row r="5" spans="1:23" s="6" customFormat="1" ht="15.75" customHeight="1">
      <c r="A5" s="172" t="s">
        <v>54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4"/>
      <c r="M5" s="5"/>
      <c r="R5" s="173">
        <v>43573</v>
      </c>
      <c r="S5" s="173"/>
      <c r="T5" s="173"/>
      <c r="U5" s="173"/>
      <c r="V5" s="173"/>
      <c r="W5" s="34"/>
    </row>
    <row r="6" spans="1:23" s="17" customFormat="1" ht="15" customHeight="1">
      <c r="A6" s="183" t="s">
        <v>0</v>
      </c>
      <c r="B6" s="58"/>
      <c r="C6" s="209" t="s">
        <v>1</v>
      </c>
      <c r="D6" s="70"/>
      <c r="E6" s="208" t="s">
        <v>2</v>
      </c>
      <c r="F6" s="209" t="s">
        <v>4</v>
      </c>
      <c r="G6" s="209" t="s">
        <v>5</v>
      </c>
      <c r="H6" s="70"/>
      <c r="I6" s="209" t="s">
        <v>6</v>
      </c>
      <c r="J6" s="197" t="s">
        <v>28</v>
      </c>
      <c r="K6" s="197"/>
      <c r="L6" s="197"/>
      <c r="M6" s="199" t="s">
        <v>7</v>
      </c>
      <c r="N6" s="199"/>
      <c r="O6" s="199"/>
      <c r="P6" s="197" t="s">
        <v>8</v>
      </c>
      <c r="Q6" s="197"/>
      <c r="R6" s="197"/>
      <c r="S6" s="180" t="s">
        <v>9</v>
      </c>
      <c r="T6" s="181" t="s">
        <v>10</v>
      </c>
      <c r="U6" s="22"/>
      <c r="V6" s="198" t="s">
        <v>11</v>
      </c>
      <c r="W6" s="186" t="s">
        <v>38</v>
      </c>
    </row>
    <row r="7" spans="1:23" s="17" customFormat="1" ht="38.25" customHeight="1">
      <c r="A7" s="183"/>
      <c r="B7" s="58" t="s">
        <v>84</v>
      </c>
      <c r="C7" s="209"/>
      <c r="D7" s="70"/>
      <c r="E7" s="208"/>
      <c r="F7" s="209"/>
      <c r="G7" s="209"/>
      <c r="H7" s="70"/>
      <c r="I7" s="209"/>
      <c r="J7" s="7" t="s">
        <v>12</v>
      </c>
      <c r="K7" s="8" t="s">
        <v>13</v>
      </c>
      <c r="L7" s="7" t="s">
        <v>0</v>
      </c>
      <c r="M7" s="7" t="s">
        <v>12</v>
      </c>
      <c r="N7" s="8" t="s">
        <v>13</v>
      </c>
      <c r="O7" s="7" t="s">
        <v>0</v>
      </c>
      <c r="P7" s="7" t="s">
        <v>12</v>
      </c>
      <c r="Q7" s="8" t="s">
        <v>13</v>
      </c>
      <c r="R7" s="7" t="s">
        <v>0</v>
      </c>
      <c r="S7" s="180"/>
      <c r="T7" s="181"/>
      <c r="U7" s="22"/>
      <c r="V7" s="198"/>
      <c r="W7" s="186"/>
    </row>
    <row r="8" spans="1:23" s="16" customFormat="1" ht="27" customHeight="1">
      <c r="A8" s="213" t="s">
        <v>53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71"/>
    </row>
    <row r="9" spans="1:23" s="16" customFormat="1" ht="37.5" customHeight="1">
      <c r="A9" s="9">
        <f>RANK(V9,V$9:V$12,0)</f>
        <v>1</v>
      </c>
      <c r="B9" s="9" t="s">
        <v>19</v>
      </c>
      <c r="C9" s="122" t="s">
        <v>51</v>
      </c>
      <c r="D9" s="76" t="s">
        <v>50</v>
      </c>
      <c r="E9" s="77">
        <v>2</v>
      </c>
      <c r="F9" s="89" t="s">
        <v>111</v>
      </c>
      <c r="G9" s="105" t="s">
        <v>34</v>
      </c>
      <c r="H9" s="77" t="s">
        <v>15</v>
      </c>
      <c r="I9" s="88" t="s">
        <v>74</v>
      </c>
      <c r="J9" s="23">
        <v>170</v>
      </c>
      <c r="K9" s="24">
        <f>J9/2.6</f>
        <v>65.38461538461539</v>
      </c>
      <c r="L9" s="31">
        <f>RANK(K9,K$9:K$12,0)</f>
        <v>1</v>
      </c>
      <c r="M9" s="23">
        <v>173.5</v>
      </c>
      <c r="N9" s="24">
        <f>M9/2.6</f>
        <v>66.73076923076923</v>
      </c>
      <c r="O9" s="31">
        <f>RANK(N9,N$9:N$12,0)</f>
        <v>1</v>
      </c>
      <c r="P9" s="23">
        <v>178</v>
      </c>
      <c r="Q9" s="24">
        <f>P9/2.6</f>
        <v>68.46153846153845</v>
      </c>
      <c r="R9" s="31">
        <f>RANK(Q9,Q$9:Q$12,0)</f>
        <v>1</v>
      </c>
      <c r="S9" s="23"/>
      <c r="T9" s="26">
        <f>P9+M9+J9</f>
        <v>521.5</v>
      </c>
      <c r="U9" s="26"/>
      <c r="V9" s="24">
        <f>T9/2.6/3</f>
        <v>66.85897435897435</v>
      </c>
      <c r="W9" s="23" t="s">
        <v>30</v>
      </c>
    </row>
    <row r="10" spans="1:23" s="16" customFormat="1" ht="36" customHeight="1">
      <c r="A10" s="9">
        <f>RANK(V10,V$9:V$12,0)</f>
        <v>2</v>
      </c>
      <c r="B10" s="9" t="s">
        <v>19</v>
      </c>
      <c r="C10" s="122" t="s">
        <v>119</v>
      </c>
      <c r="D10" s="76" t="s">
        <v>120</v>
      </c>
      <c r="E10" s="77" t="s">
        <v>33</v>
      </c>
      <c r="F10" s="90" t="s">
        <v>121</v>
      </c>
      <c r="G10" s="138" t="s">
        <v>27</v>
      </c>
      <c r="H10" s="92" t="s">
        <v>122</v>
      </c>
      <c r="I10" s="88" t="s">
        <v>74</v>
      </c>
      <c r="J10" s="23">
        <v>165</v>
      </c>
      <c r="K10" s="24">
        <f>J10/2.6</f>
        <v>63.46153846153846</v>
      </c>
      <c r="L10" s="31">
        <f>RANK(K10,K$9:K$12,0)</f>
        <v>2</v>
      </c>
      <c r="M10" s="23">
        <v>173</v>
      </c>
      <c r="N10" s="24">
        <f>M10/2.6</f>
        <v>66.53846153846153</v>
      </c>
      <c r="O10" s="31">
        <f>RANK(N10,N$9:N$12,0)</f>
        <v>2</v>
      </c>
      <c r="P10" s="23">
        <v>170</v>
      </c>
      <c r="Q10" s="24">
        <f>P10/2.6</f>
        <v>65.38461538461539</v>
      </c>
      <c r="R10" s="31">
        <f>RANK(Q10,Q$9:Q$12,0)</f>
        <v>2</v>
      </c>
      <c r="S10" s="23"/>
      <c r="T10" s="26">
        <f>P10+M10+J10</f>
        <v>508</v>
      </c>
      <c r="U10" s="26"/>
      <c r="V10" s="24">
        <f>T10/2.6/3</f>
        <v>65.12820512820512</v>
      </c>
      <c r="W10" s="23" t="s">
        <v>30</v>
      </c>
    </row>
    <row r="11" spans="1:23" s="16" customFormat="1" ht="36" customHeight="1">
      <c r="A11" s="9">
        <f>RANK(V11,V$9:V$12,0)</f>
        <v>3</v>
      </c>
      <c r="B11" s="9" t="s">
        <v>19</v>
      </c>
      <c r="C11" s="75" t="s">
        <v>73</v>
      </c>
      <c r="D11" s="76" t="s">
        <v>93</v>
      </c>
      <c r="E11" s="77" t="s">
        <v>33</v>
      </c>
      <c r="F11" s="90" t="s">
        <v>58</v>
      </c>
      <c r="G11" s="98" t="s">
        <v>41</v>
      </c>
      <c r="H11" s="77" t="s">
        <v>15</v>
      </c>
      <c r="I11" s="88" t="s">
        <v>74</v>
      </c>
      <c r="J11" s="23">
        <v>149.5</v>
      </c>
      <c r="K11" s="24">
        <f>J11/2.6</f>
        <v>57.5</v>
      </c>
      <c r="L11" s="31">
        <f>RANK(K11,K$9:K$12,0)</f>
        <v>3</v>
      </c>
      <c r="M11" s="23">
        <v>159.5</v>
      </c>
      <c r="N11" s="24">
        <f>M11/2.6</f>
        <v>61.34615384615385</v>
      </c>
      <c r="O11" s="31">
        <f>RANK(N11,N$9:N$12,0)</f>
        <v>3</v>
      </c>
      <c r="P11" s="23">
        <v>152.5</v>
      </c>
      <c r="Q11" s="24">
        <f>P11/2.6</f>
        <v>58.65384615384615</v>
      </c>
      <c r="R11" s="31">
        <f>RANK(Q11,Q$9:Q$12,0)</f>
        <v>3</v>
      </c>
      <c r="S11" s="23"/>
      <c r="T11" s="26">
        <f>P11+M11+J11</f>
        <v>461.5</v>
      </c>
      <c r="U11" s="26"/>
      <c r="V11" s="24">
        <f>T11/2.6/3</f>
        <v>59.166666666666664</v>
      </c>
      <c r="W11" s="23"/>
    </row>
    <row r="12" spans="1:23" s="16" customFormat="1" ht="38.25" customHeight="1">
      <c r="A12" s="9">
        <f>RANK(V12,V$9:V$12,0)</f>
        <v>4</v>
      </c>
      <c r="B12" s="9" t="s">
        <v>19</v>
      </c>
      <c r="C12" s="75" t="s">
        <v>189</v>
      </c>
      <c r="D12" s="76" t="s">
        <v>190</v>
      </c>
      <c r="E12" s="77" t="s">
        <v>33</v>
      </c>
      <c r="F12" s="90" t="s">
        <v>191</v>
      </c>
      <c r="G12" s="120" t="s">
        <v>242</v>
      </c>
      <c r="H12" s="121" t="s">
        <v>243</v>
      </c>
      <c r="I12" s="135" t="s">
        <v>192</v>
      </c>
      <c r="J12" s="23">
        <v>144.5</v>
      </c>
      <c r="K12" s="24">
        <f>J12/2.6</f>
        <v>55.57692307692307</v>
      </c>
      <c r="L12" s="31">
        <f>RANK(K12,K$9:K$12,0)</f>
        <v>4</v>
      </c>
      <c r="M12" s="23">
        <v>151.5</v>
      </c>
      <c r="N12" s="24">
        <f>M12/2.6</f>
        <v>58.26923076923077</v>
      </c>
      <c r="O12" s="31">
        <f>RANK(N12,N$9:N$12,0)</f>
        <v>4</v>
      </c>
      <c r="P12" s="23">
        <v>142.5</v>
      </c>
      <c r="Q12" s="24">
        <f>P12/2.6</f>
        <v>54.80769230769231</v>
      </c>
      <c r="R12" s="31">
        <f>RANK(Q12,Q$9:Q$12,0)</f>
        <v>4</v>
      </c>
      <c r="S12" s="23"/>
      <c r="T12" s="26">
        <f>P12+M12+J12</f>
        <v>438.5</v>
      </c>
      <c r="U12" s="26"/>
      <c r="V12" s="24">
        <f>T12/2.6/3</f>
        <v>56.21794871794872</v>
      </c>
      <c r="W12" s="23"/>
    </row>
    <row r="13" spans="1:23" s="16" customFormat="1" ht="29.25" customHeight="1">
      <c r="A13" s="210" t="s">
        <v>52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2"/>
    </row>
    <row r="14" spans="1:23" s="16" customFormat="1" ht="39.75" customHeight="1">
      <c r="A14" s="9">
        <f aca="true" t="shared" si="0" ref="A14:A21">RANK(V14,V$14:V$21,0)</f>
        <v>1</v>
      </c>
      <c r="B14" s="9" t="s">
        <v>37</v>
      </c>
      <c r="C14" s="90" t="s">
        <v>210</v>
      </c>
      <c r="D14" s="76" t="s">
        <v>211</v>
      </c>
      <c r="E14" s="92" t="s">
        <v>33</v>
      </c>
      <c r="F14" s="106" t="s">
        <v>212</v>
      </c>
      <c r="G14" s="116" t="s">
        <v>213</v>
      </c>
      <c r="H14" s="117" t="s">
        <v>214</v>
      </c>
      <c r="I14" s="113" t="s">
        <v>74</v>
      </c>
      <c r="J14" s="23">
        <v>177</v>
      </c>
      <c r="K14" s="24">
        <f aca="true" t="shared" si="1" ref="K14:K21">J14/2.6</f>
        <v>68.07692307692308</v>
      </c>
      <c r="L14" s="31">
        <f aca="true" t="shared" si="2" ref="L14:L21">RANK(K14,K$14:K$21,0)</f>
        <v>1</v>
      </c>
      <c r="M14" s="23">
        <v>181.5</v>
      </c>
      <c r="N14" s="24">
        <f aca="true" t="shared" si="3" ref="N14:N21">M14/2.6</f>
        <v>69.8076923076923</v>
      </c>
      <c r="O14" s="31">
        <f aca="true" t="shared" si="4" ref="O14:O21">RANK(N14,N$14:N$21,0)</f>
        <v>1</v>
      </c>
      <c r="P14" s="23">
        <v>170.5</v>
      </c>
      <c r="Q14" s="24">
        <f aca="true" t="shared" si="5" ref="Q14:Q21">P14/2.6</f>
        <v>65.57692307692308</v>
      </c>
      <c r="R14" s="31">
        <f aca="true" t="shared" si="6" ref="R14:R21">RANK(Q14,Q$14:Q$21,0)</f>
        <v>2</v>
      </c>
      <c r="S14" s="23"/>
      <c r="T14" s="132">
        <f aca="true" t="shared" si="7" ref="T14:T21">P14+M14+J14</f>
        <v>529</v>
      </c>
      <c r="U14" s="26"/>
      <c r="V14" s="24">
        <f>T14/2.6/3</f>
        <v>67.82051282051282</v>
      </c>
      <c r="W14" s="23"/>
    </row>
    <row r="15" spans="1:23" s="16" customFormat="1" ht="35.25" customHeight="1">
      <c r="A15" s="9">
        <f t="shared" si="0"/>
        <v>2</v>
      </c>
      <c r="B15" s="9" t="s">
        <v>37</v>
      </c>
      <c r="C15" s="124" t="s">
        <v>205</v>
      </c>
      <c r="D15" s="94" t="s">
        <v>206</v>
      </c>
      <c r="E15" s="97" t="s">
        <v>33</v>
      </c>
      <c r="F15" s="100" t="s">
        <v>207</v>
      </c>
      <c r="G15" s="116"/>
      <c r="H15" s="92"/>
      <c r="I15" s="92" t="s">
        <v>208</v>
      </c>
      <c r="J15" s="23">
        <v>165.5</v>
      </c>
      <c r="K15" s="24">
        <f t="shared" si="1"/>
        <v>63.65384615384615</v>
      </c>
      <c r="L15" s="31">
        <f t="shared" si="2"/>
        <v>4</v>
      </c>
      <c r="M15" s="23">
        <v>180.5</v>
      </c>
      <c r="N15" s="24">
        <f t="shared" si="3"/>
        <v>69.42307692307692</v>
      </c>
      <c r="O15" s="31">
        <f t="shared" si="4"/>
        <v>2</v>
      </c>
      <c r="P15" s="23">
        <v>178</v>
      </c>
      <c r="Q15" s="24">
        <f t="shared" si="5"/>
        <v>68.46153846153845</v>
      </c>
      <c r="R15" s="31">
        <f t="shared" si="6"/>
        <v>1</v>
      </c>
      <c r="S15" s="23"/>
      <c r="T15" s="132">
        <f t="shared" si="7"/>
        <v>524</v>
      </c>
      <c r="U15" s="26"/>
      <c r="V15" s="24">
        <f>T15/2.6/3</f>
        <v>67.17948717948717</v>
      </c>
      <c r="W15" s="23"/>
    </row>
    <row r="16" spans="1:23" s="16" customFormat="1" ht="36" customHeight="1">
      <c r="A16" s="9">
        <f t="shared" si="0"/>
        <v>3</v>
      </c>
      <c r="B16" s="9"/>
      <c r="C16" s="122" t="s">
        <v>196</v>
      </c>
      <c r="D16" s="76" t="s">
        <v>197</v>
      </c>
      <c r="E16" s="77" t="s">
        <v>30</v>
      </c>
      <c r="F16" s="90" t="s">
        <v>198</v>
      </c>
      <c r="G16" s="98" t="s">
        <v>199</v>
      </c>
      <c r="H16" s="77" t="s">
        <v>200</v>
      </c>
      <c r="I16" s="80" t="s">
        <v>74</v>
      </c>
      <c r="J16" s="23">
        <v>171</v>
      </c>
      <c r="K16" s="24">
        <f t="shared" si="1"/>
        <v>65.76923076923077</v>
      </c>
      <c r="L16" s="31">
        <f t="shared" si="2"/>
        <v>2</v>
      </c>
      <c r="M16" s="23">
        <v>174</v>
      </c>
      <c r="N16" s="24">
        <f t="shared" si="3"/>
        <v>66.92307692307692</v>
      </c>
      <c r="O16" s="31">
        <f t="shared" si="4"/>
        <v>4</v>
      </c>
      <c r="P16" s="23">
        <v>167.5</v>
      </c>
      <c r="Q16" s="24">
        <f t="shared" si="5"/>
        <v>64.42307692307692</v>
      </c>
      <c r="R16" s="31">
        <f t="shared" si="6"/>
        <v>3</v>
      </c>
      <c r="S16" s="23"/>
      <c r="T16" s="132">
        <f t="shared" si="7"/>
        <v>512.5</v>
      </c>
      <c r="U16" s="26"/>
      <c r="V16" s="24">
        <f>T16/2.6/3</f>
        <v>65.7051282051282</v>
      </c>
      <c r="W16" s="23"/>
    </row>
    <row r="17" spans="1:23" s="16" customFormat="1" ht="35.25" customHeight="1">
      <c r="A17" s="9">
        <f t="shared" si="0"/>
        <v>4</v>
      </c>
      <c r="B17" s="9"/>
      <c r="C17" s="48" t="s">
        <v>248</v>
      </c>
      <c r="D17" s="49" t="s">
        <v>249</v>
      </c>
      <c r="E17" s="50">
        <v>1</v>
      </c>
      <c r="F17" s="57" t="s">
        <v>247</v>
      </c>
      <c r="G17" s="146" t="s">
        <v>34</v>
      </c>
      <c r="H17" s="51" t="s">
        <v>110</v>
      </c>
      <c r="I17" s="147" t="s">
        <v>15</v>
      </c>
      <c r="J17" s="23">
        <v>168</v>
      </c>
      <c r="K17" s="24">
        <f t="shared" si="1"/>
        <v>64.61538461538461</v>
      </c>
      <c r="L17" s="31">
        <f t="shared" si="2"/>
        <v>3</v>
      </c>
      <c r="M17" s="23">
        <v>174.5</v>
      </c>
      <c r="N17" s="24">
        <f t="shared" si="3"/>
        <v>67.11538461538461</v>
      </c>
      <c r="O17" s="31">
        <f t="shared" si="4"/>
        <v>3</v>
      </c>
      <c r="P17" s="23">
        <v>167</v>
      </c>
      <c r="Q17" s="24">
        <f t="shared" si="5"/>
        <v>64.23076923076923</v>
      </c>
      <c r="R17" s="31">
        <f t="shared" si="6"/>
        <v>4</v>
      </c>
      <c r="S17" s="23">
        <v>2</v>
      </c>
      <c r="T17" s="132">
        <f t="shared" si="7"/>
        <v>509.5</v>
      </c>
      <c r="U17" s="26"/>
      <c r="V17" s="24">
        <f>(T17/2.6/3)-1.5</f>
        <v>63.82051282051282</v>
      </c>
      <c r="W17" s="23"/>
    </row>
    <row r="18" spans="1:23" s="16" customFormat="1" ht="39.75" customHeight="1">
      <c r="A18" s="9">
        <f t="shared" si="0"/>
        <v>5</v>
      </c>
      <c r="B18" s="9" t="s">
        <v>37</v>
      </c>
      <c r="C18" s="136" t="s">
        <v>193</v>
      </c>
      <c r="D18" s="76" t="s">
        <v>194</v>
      </c>
      <c r="E18" s="129" t="s">
        <v>33</v>
      </c>
      <c r="F18" s="137" t="s">
        <v>195</v>
      </c>
      <c r="G18" s="145" t="s">
        <v>244</v>
      </c>
      <c r="H18" s="121" t="s">
        <v>243</v>
      </c>
      <c r="I18" s="135" t="s">
        <v>192</v>
      </c>
      <c r="J18" s="23">
        <v>158</v>
      </c>
      <c r="K18" s="24">
        <f t="shared" si="1"/>
        <v>60.76923076923077</v>
      </c>
      <c r="L18" s="31">
        <f t="shared" si="2"/>
        <v>5</v>
      </c>
      <c r="M18" s="23">
        <v>166</v>
      </c>
      <c r="N18" s="24">
        <f t="shared" si="3"/>
        <v>63.84615384615385</v>
      </c>
      <c r="O18" s="31">
        <f t="shared" si="4"/>
        <v>5</v>
      </c>
      <c r="P18" s="23">
        <v>160</v>
      </c>
      <c r="Q18" s="24">
        <f t="shared" si="5"/>
        <v>61.53846153846153</v>
      </c>
      <c r="R18" s="31">
        <f t="shared" si="6"/>
        <v>5</v>
      </c>
      <c r="S18" s="23">
        <v>1</v>
      </c>
      <c r="T18" s="26">
        <f t="shared" si="7"/>
        <v>484</v>
      </c>
      <c r="U18" s="26"/>
      <c r="V18" s="24">
        <f>(T18/2.6/3)-0.5</f>
        <v>61.55128205128205</v>
      </c>
      <c r="W18" s="23"/>
    </row>
    <row r="19" spans="1:23" s="16" customFormat="1" ht="39.75" customHeight="1">
      <c r="A19" s="9">
        <f t="shared" si="0"/>
        <v>6</v>
      </c>
      <c r="B19" s="9"/>
      <c r="C19" s="75" t="s">
        <v>123</v>
      </c>
      <c r="D19" s="76" t="s">
        <v>124</v>
      </c>
      <c r="E19" s="77" t="s">
        <v>33</v>
      </c>
      <c r="F19" s="90" t="s">
        <v>83</v>
      </c>
      <c r="G19" s="120" t="s">
        <v>39</v>
      </c>
      <c r="H19" s="121" t="s">
        <v>40</v>
      </c>
      <c r="I19" s="84" t="s">
        <v>74</v>
      </c>
      <c r="J19" s="23">
        <v>150.5</v>
      </c>
      <c r="K19" s="24">
        <f t="shared" si="1"/>
        <v>57.88461538461538</v>
      </c>
      <c r="L19" s="31">
        <f t="shared" si="2"/>
        <v>6</v>
      </c>
      <c r="M19" s="23">
        <v>163.5</v>
      </c>
      <c r="N19" s="24">
        <f t="shared" si="3"/>
        <v>62.88461538461538</v>
      </c>
      <c r="O19" s="31">
        <f t="shared" si="4"/>
        <v>6</v>
      </c>
      <c r="P19" s="23">
        <v>156</v>
      </c>
      <c r="Q19" s="24">
        <f t="shared" si="5"/>
        <v>60</v>
      </c>
      <c r="R19" s="31">
        <f t="shared" si="6"/>
        <v>6</v>
      </c>
      <c r="S19" s="23"/>
      <c r="T19" s="26">
        <f t="shared" si="7"/>
        <v>470</v>
      </c>
      <c r="U19" s="26"/>
      <c r="V19" s="24">
        <f>T19/2.6/3</f>
        <v>60.256410256410255</v>
      </c>
      <c r="W19" s="23"/>
    </row>
    <row r="20" spans="1:23" s="16" customFormat="1" ht="39.75" customHeight="1">
      <c r="A20" s="9">
        <f t="shared" si="0"/>
        <v>7</v>
      </c>
      <c r="B20" s="9" t="s">
        <v>37</v>
      </c>
      <c r="C20" s="122" t="s">
        <v>203</v>
      </c>
      <c r="D20" s="76" t="s">
        <v>204</v>
      </c>
      <c r="E20" s="77" t="s">
        <v>30</v>
      </c>
      <c r="F20" s="89" t="s">
        <v>85</v>
      </c>
      <c r="G20" s="115" t="s">
        <v>34</v>
      </c>
      <c r="H20" s="77" t="s">
        <v>15</v>
      </c>
      <c r="I20" s="84" t="s">
        <v>74</v>
      </c>
      <c r="J20" s="23">
        <v>148.5</v>
      </c>
      <c r="K20" s="24">
        <f t="shared" si="1"/>
        <v>57.11538461538461</v>
      </c>
      <c r="L20" s="31">
        <f t="shared" si="2"/>
        <v>7</v>
      </c>
      <c r="M20" s="23">
        <v>159</v>
      </c>
      <c r="N20" s="24">
        <f t="shared" si="3"/>
        <v>61.15384615384615</v>
      </c>
      <c r="O20" s="31">
        <f t="shared" si="4"/>
        <v>8</v>
      </c>
      <c r="P20" s="23">
        <v>153.5</v>
      </c>
      <c r="Q20" s="24">
        <f t="shared" si="5"/>
        <v>59.03846153846153</v>
      </c>
      <c r="R20" s="31">
        <f t="shared" si="6"/>
        <v>8</v>
      </c>
      <c r="S20" s="23"/>
      <c r="T20" s="132">
        <f t="shared" si="7"/>
        <v>461</v>
      </c>
      <c r="U20" s="26"/>
      <c r="V20" s="24">
        <f>T20/2.6/3</f>
        <v>59.102564102564095</v>
      </c>
      <c r="W20" s="23"/>
    </row>
    <row r="21" spans="1:23" s="16" customFormat="1" ht="39.75" customHeight="1">
      <c r="A21" s="9">
        <f t="shared" si="0"/>
        <v>8</v>
      </c>
      <c r="B21" s="9"/>
      <c r="C21" s="96" t="s">
        <v>201</v>
      </c>
      <c r="D21" s="94"/>
      <c r="E21" s="97" t="s">
        <v>33</v>
      </c>
      <c r="F21" s="139" t="s">
        <v>202</v>
      </c>
      <c r="G21" s="105" t="s">
        <v>34</v>
      </c>
      <c r="H21" s="77" t="s">
        <v>15</v>
      </c>
      <c r="I21" s="92" t="s">
        <v>74</v>
      </c>
      <c r="J21" s="23">
        <v>141</v>
      </c>
      <c r="K21" s="24">
        <f t="shared" si="1"/>
        <v>54.230769230769226</v>
      </c>
      <c r="L21" s="31">
        <f t="shared" si="2"/>
        <v>8</v>
      </c>
      <c r="M21" s="23">
        <v>160.5</v>
      </c>
      <c r="N21" s="24">
        <f t="shared" si="3"/>
        <v>61.730769230769226</v>
      </c>
      <c r="O21" s="31">
        <f t="shared" si="4"/>
        <v>7</v>
      </c>
      <c r="P21" s="23">
        <v>154</v>
      </c>
      <c r="Q21" s="24">
        <f t="shared" si="5"/>
        <v>59.230769230769226</v>
      </c>
      <c r="R21" s="31">
        <f t="shared" si="6"/>
        <v>7</v>
      </c>
      <c r="S21" s="23"/>
      <c r="T21" s="132">
        <f t="shared" si="7"/>
        <v>455.5</v>
      </c>
      <c r="U21" s="26"/>
      <c r="V21" s="24">
        <f>T21/2.6/3</f>
        <v>58.39743589743589</v>
      </c>
      <c r="W21" s="23"/>
    </row>
    <row r="22" spans="1:22" s="44" customFormat="1" ht="32.25" customHeight="1">
      <c r="A22" s="161" t="s">
        <v>141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</row>
  </sheetData>
  <sheetProtection/>
  <mergeCells count="22">
    <mergeCell ref="W6:W7"/>
    <mergeCell ref="A8:V8"/>
    <mergeCell ref="A1:V1"/>
    <mergeCell ref="A2:V2"/>
    <mergeCell ref="A3:V3"/>
    <mergeCell ref="A4:V4"/>
    <mergeCell ref="A5:K5"/>
    <mergeCell ref="C6:C7"/>
    <mergeCell ref="G6:G7"/>
    <mergeCell ref="R5:V5"/>
    <mergeCell ref="A6:A7"/>
    <mergeCell ref="M6:O6"/>
    <mergeCell ref="A22:V22"/>
    <mergeCell ref="T6:T7"/>
    <mergeCell ref="J6:L6"/>
    <mergeCell ref="E6:E7"/>
    <mergeCell ref="F6:F7"/>
    <mergeCell ref="P6:R6"/>
    <mergeCell ref="S6:S7"/>
    <mergeCell ref="V6:V7"/>
    <mergeCell ref="A13:W13"/>
    <mergeCell ref="I6:I7"/>
  </mergeCells>
  <printOptions horizontalCentered="1"/>
  <pageMargins left="0" right="0" top="0" bottom="0" header="0" footer="0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2019-04-18T14:27:47Z</cp:lastPrinted>
  <dcterms:created xsi:type="dcterms:W3CDTF">2015-06-15T22:21:56Z</dcterms:created>
  <dcterms:modified xsi:type="dcterms:W3CDTF">2019-04-21T19:23:27Z</dcterms:modified>
  <cp:category/>
  <cp:version/>
  <cp:contentType/>
  <cp:contentStatus/>
</cp:coreProperties>
</file>