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505" windowWidth="11610" windowHeight="9210" tabRatio="853" activeTab="0"/>
  </bookViews>
  <sheets>
    <sheet name="тпв" sheetId="1" r:id="rId1"/>
    <sheet name="ППЮ Ю (2)" sheetId="2" r:id="rId2"/>
    <sheet name="ППД А" sheetId="3" r:id="rId3"/>
    <sheet name="КЮР сп1 и юниор" sheetId="4" r:id="rId4"/>
    <sheet name="КЮР юноши" sheetId="5" r:id="rId5"/>
    <sheet name="КЮР дети" sheetId="6" r:id="rId6"/>
  </sheets>
  <externalReferences>
    <externalReference r:id="rId9"/>
    <externalReference r:id="rId10"/>
  </externalReferences>
  <definedNames>
    <definedName name="АБУ_ШАБЕХ_Софи" localSheetId="5">#REF!</definedName>
    <definedName name="АБУ_ШАБЕХ_Софи" localSheetId="3">#REF!</definedName>
    <definedName name="АБУ_ШАБЕХ_Софи" localSheetId="4">#REF!</definedName>
    <definedName name="АБУ_ШАБЕХ_Софи" localSheetId="2">#REF!</definedName>
    <definedName name="АБУ_ШАБЕХ_Софи" localSheetId="1">#REF!</definedName>
    <definedName name="АБУ_ШАБЕХ_Софи" localSheetId="0">#REF!</definedName>
    <definedName name="АБУ_ШАБЕХ_Софи">#REF!</definedName>
    <definedName name="АЙР" localSheetId="5">#REF!</definedName>
    <definedName name="АЙР" localSheetId="3">#REF!</definedName>
    <definedName name="АЙР" localSheetId="4">#REF!</definedName>
    <definedName name="АЙР" localSheetId="2">#REF!</definedName>
    <definedName name="АЙР" localSheetId="1">#REF!</definedName>
    <definedName name="АЙР" localSheetId="0">#REF!</definedName>
    <definedName name="АЙР">#REF!</definedName>
    <definedName name="АЙР_КИСС_04__мер.__ганнов." localSheetId="5">#REF!</definedName>
    <definedName name="АЙР_КИСС_04__мер.__ганнов." localSheetId="3">#REF!</definedName>
    <definedName name="АЙР_КИСС_04__мер.__ганнов." localSheetId="4">#REF!</definedName>
    <definedName name="АЙР_КИСС_04__мер.__ганнов." localSheetId="2">#REF!</definedName>
    <definedName name="АЙР_КИСС_04__мер.__ганнов." localSheetId="1">#REF!</definedName>
    <definedName name="АЙР_КИСС_04__мер.__ганнов." localSheetId="0">#REF!</definedName>
    <definedName name="АЙР_КИСС_04__мер.__ганнов.">#REF!</definedName>
    <definedName name="апл" localSheetId="3">#REF!</definedName>
    <definedName name="апл" localSheetId="4">#REF!</definedName>
    <definedName name="апл" localSheetId="2">#REF!</definedName>
    <definedName name="апл" localSheetId="0">#REF!</definedName>
    <definedName name="апл">#REF!</definedName>
    <definedName name="ароцорцифд4" localSheetId="3">#REF!</definedName>
    <definedName name="ароцорцифд4" localSheetId="4">#REF!</definedName>
    <definedName name="ароцорцифд4" localSheetId="2">#REF!</definedName>
    <definedName name="ароцорцифд4" localSheetId="0">#REF!</definedName>
    <definedName name="ароцорцифд4">#REF!</definedName>
    <definedName name="гшщшг7778" localSheetId="3">#REF!</definedName>
    <definedName name="гшщшг7778" localSheetId="4">#REF!</definedName>
    <definedName name="гшщшг7778" localSheetId="2">#REF!</definedName>
    <definedName name="гшщшг7778" localSheetId="0">#REF!</definedName>
    <definedName name="гшщшг7778">#REF!</definedName>
    <definedName name="_xlnm.Print_Titles" localSheetId="0">'тпв'!$6:$8</definedName>
    <definedName name="ицл35лн6ь" localSheetId="3">#REF!</definedName>
    <definedName name="ицл35лн6ь" localSheetId="4">#REF!</definedName>
    <definedName name="ицл35лн6ь" localSheetId="2">#REF!</definedName>
    <definedName name="ицл35лн6ь" localSheetId="0">#REF!</definedName>
    <definedName name="ицл35лн6ь">#REF!</definedName>
    <definedName name="КСК__Отрада__Московская_обл." localSheetId="5">#REF!</definedName>
    <definedName name="КСК__Отрада__Московская_обл." localSheetId="3">#REF!</definedName>
    <definedName name="КСК__Отрада__Московская_обл." localSheetId="4">#REF!</definedName>
    <definedName name="КСК__Отрада__Московская_обл." localSheetId="2">#REF!</definedName>
    <definedName name="КСК__Отрада__Московская_обл." localSheetId="1">#REF!</definedName>
    <definedName name="КСК__Отрада__Московская_обл." localSheetId="0">#REF!</definedName>
    <definedName name="КСК__Отрада__Московская_обл.">#REF!</definedName>
    <definedName name="лдонш7" localSheetId="3">#REF!</definedName>
    <definedName name="лдонш7" localSheetId="4">#REF!</definedName>
    <definedName name="лдонш7" localSheetId="2">#REF!</definedName>
    <definedName name="лдонш7" localSheetId="0">#REF!</definedName>
    <definedName name="лдонш7">#REF!</definedName>
    <definedName name="нгщз9" localSheetId="3">#REF!</definedName>
    <definedName name="нгщз9" localSheetId="4">#REF!</definedName>
    <definedName name="нгщз9" localSheetId="2">#REF!</definedName>
    <definedName name="нгщз9" localSheetId="0">#REF!</definedName>
    <definedName name="нгщз9">#REF!</definedName>
    <definedName name="_xlnm.Print_Area" localSheetId="0">'тпв'!$A$1:$T$15</definedName>
    <definedName name="орг888" localSheetId="3">#REF!</definedName>
    <definedName name="орг888" localSheetId="2">#REF!</definedName>
    <definedName name="орг888">#REF!</definedName>
    <definedName name="про5" localSheetId="3">#REF!</definedName>
    <definedName name="про5" localSheetId="4">#REF!</definedName>
    <definedName name="про5" localSheetId="2">#REF!</definedName>
    <definedName name="про5" localSheetId="0">#REF!</definedName>
    <definedName name="про5">#REF!</definedName>
    <definedName name="рол89нпри" localSheetId="3">#REF!</definedName>
    <definedName name="рол89нпри" localSheetId="4">#REF!</definedName>
    <definedName name="рол89нпри" localSheetId="2">#REF!</definedName>
    <definedName name="рол89нпри" localSheetId="0">#REF!</definedName>
    <definedName name="рол89нпри">#REF!</definedName>
    <definedName name="тог89" localSheetId="3">#REF!</definedName>
    <definedName name="тог89" localSheetId="2">#REF!</definedName>
    <definedName name="тог89">#REF!</definedName>
    <definedName name="тол" localSheetId="3">#REF!</definedName>
    <definedName name="тол" localSheetId="4">#REF!</definedName>
    <definedName name="тол" localSheetId="2">#REF!</definedName>
    <definedName name="тол" localSheetId="0">#REF!</definedName>
    <definedName name="тол">#REF!</definedName>
  </definedNames>
  <calcPr fullCalcOnLoad="1"/>
</workbook>
</file>

<file path=xl/sharedStrings.xml><?xml version="1.0" encoding="utf-8"?>
<sst xmlns="http://schemas.openxmlformats.org/spreadsheetml/2006/main" count="686" uniqueCount="308">
  <si>
    <t>Клуб</t>
  </si>
  <si>
    <t>Результаты по судьям</t>
  </si>
  <si>
    <t>Сумма баллов</t>
  </si>
  <si>
    <t>Итоговый %</t>
  </si>
  <si>
    <t>баллы</t>
  </si>
  <si>
    <t>%</t>
  </si>
  <si>
    <t>М</t>
  </si>
  <si>
    <t>С</t>
  </si>
  <si>
    <t>ошибки</t>
  </si>
  <si>
    <t>Звание, разряд</t>
  </si>
  <si>
    <t>Выполнение норматива</t>
  </si>
  <si>
    <t>КМС</t>
  </si>
  <si>
    <t>КСК МСХА</t>
  </si>
  <si>
    <t>Ф.И.О. всадника, год рожденья</t>
  </si>
  <si>
    <t>Н</t>
  </si>
  <si>
    <t>место</t>
  </si>
  <si>
    <t>Технические результаты</t>
  </si>
  <si>
    <t>КСК МСХА, Москва</t>
  </si>
  <si>
    <t>Место</t>
  </si>
  <si>
    <t>Ф.И.О. всадника, год рождения</t>
  </si>
  <si>
    <r>
      <t xml:space="preserve">Кличка лошади, год рождения, </t>
    </r>
    <r>
      <rPr>
        <sz val="9"/>
        <rFont val="Cambria"/>
        <family val="1"/>
      </rPr>
      <t>пол, масть, порода, кличка отца, место рождения</t>
    </r>
  </si>
  <si>
    <t>№ паспорта ФКСР</t>
  </si>
  <si>
    <t>Владелец</t>
  </si>
  <si>
    <t>001409</t>
  </si>
  <si>
    <t>Владелец лошади</t>
  </si>
  <si>
    <t>на оформл</t>
  </si>
  <si>
    <t>001195</t>
  </si>
  <si>
    <t>1ю</t>
  </si>
  <si>
    <t>001180</t>
  </si>
  <si>
    <t xml:space="preserve">С </t>
  </si>
  <si>
    <t>Гордеев</t>
  </si>
  <si>
    <t>001485</t>
  </si>
  <si>
    <t>014731</t>
  </si>
  <si>
    <t>Манжелий М</t>
  </si>
  <si>
    <t>002392</t>
  </si>
  <si>
    <t>б.р</t>
  </si>
  <si>
    <t>009565</t>
  </si>
  <si>
    <t>Орлова Е.</t>
  </si>
  <si>
    <t>011577</t>
  </si>
  <si>
    <t>Князева А</t>
  </si>
  <si>
    <t>002506</t>
  </si>
  <si>
    <t>КСК  МСХА</t>
  </si>
  <si>
    <t>Капралова О.А</t>
  </si>
  <si>
    <t>015810</t>
  </si>
  <si>
    <t>Дашко А</t>
  </si>
  <si>
    <t>002193</t>
  </si>
  <si>
    <t>ЗАЧЕТ ДЛЯ ЛЮБИТЕЛЕЙ</t>
  </si>
  <si>
    <r>
      <t>ОСАДИЙ - 08</t>
    </r>
    <r>
      <rPr>
        <sz val="9"/>
        <rFont val="Cambria"/>
        <family val="1"/>
      </rPr>
      <t>, мер, сер, полукр, Один, Калужская обл</t>
    </r>
  </si>
  <si>
    <r>
      <t xml:space="preserve">Кличка лошади, год рождения, </t>
    </r>
    <r>
      <rPr>
        <sz val="10"/>
        <rFont val="Cambria"/>
        <family val="1"/>
      </rPr>
      <t>пол, масть, порода, кличка отца, место рождения</t>
    </r>
  </si>
  <si>
    <r>
      <t xml:space="preserve">Кличка лошади, год рождения, </t>
    </r>
    <r>
      <rPr>
        <sz val="10"/>
        <rFont val="Times New Roman"/>
        <family val="1"/>
      </rPr>
      <t>пол, масть, порода, кличка отца, место рождения</t>
    </r>
  </si>
  <si>
    <t>008267</t>
  </si>
  <si>
    <t>010044</t>
  </si>
  <si>
    <t>001194</t>
  </si>
  <si>
    <t>035894</t>
  </si>
  <si>
    <t>014379</t>
  </si>
  <si>
    <t>Лапкина А</t>
  </si>
  <si>
    <t>КСК "Всадница"</t>
  </si>
  <si>
    <t>008679</t>
  </si>
  <si>
    <t>003274</t>
  </si>
  <si>
    <t>ЗАЧЕТ ДЛЯ ДЕТЕЙ</t>
  </si>
  <si>
    <t>009328</t>
  </si>
  <si>
    <t>Бабаев Т</t>
  </si>
  <si>
    <t xml:space="preserve">СОРЕВНОВАНИЯ ПО ВЫЕЗДКЕ: " НОВОГОДНИЙ БАЛ   В КСК МСХА" </t>
  </si>
  <si>
    <t xml:space="preserve">СОРЕВНОВАНИЯ ПО ВЫЕЗДКЕ -  НОВОГОДНИЙ БАЛ  В КСК МСХА </t>
  </si>
  <si>
    <t>Название программы</t>
  </si>
  <si>
    <t>% техн.</t>
  </si>
  <si>
    <t>% артист</t>
  </si>
  <si>
    <t>техн</t>
  </si>
  <si>
    <t>арт</t>
  </si>
  <si>
    <t>Скелет</t>
  </si>
  <si>
    <t>КЮР ДЕТСКИХ ЕЗД (КОСТЮМИРОВАННЫЙ)</t>
  </si>
  <si>
    <t>Ну погоди</t>
  </si>
  <si>
    <t>Прогулка</t>
  </si>
  <si>
    <r>
      <t xml:space="preserve">Судьи:  Н - Хромов Н. </t>
    </r>
    <r>
      <rPr>
        <sz val="14"/>
        <rFont val="Cambria"/>
        <family val="1"/>
      </rPr>
      <t xml:space="preserve"> (ВК) Москва, </t>
    </r>
    <r>
      <rPr>
        <b/>
        <sz val="14"/>
        <rFont val="Cambria"/>
        <family val="1"/>
      </rPr>
      <t xml:space="preserve"> С- Мальцева М.Б. (ВК) Кировская область,</t>
    </r>
    <r>
      <rPr>
        <sz val="14"/>
        <rFont val="Cambria"/>
        <family val="1"/>
      </rPr>
      <t xml:space="preserve"> М- Хохлачева М.В. (1к) Нижегородская область</t>
    </r>
  </si>
  <si>
    <t>14 декабря 2018 г.</t>
  </si>
  <si>
    <t>000276</t>
  </si>
  <si>
    <t>МС</t>
  </si>
  <si>
    <t>Галлямова А.А.</t>
  </si>
  <si>
    <t>МАНЕЖНАЯ ЕЗДА 1.2</t>
  </si>
  <si>
    <t>ТЕСТ- ПОСАДКА</t>
  </si>
  <si>
    <r>
      <t xml:space="preserve">ЖЕРЕБИНА </t>
    </r>
    <r>
      <rPr>
        <sz val="10"/>
        <rFont val="Times New Roman"/>
        <family val="1"/>
      </rPr>
      <t xml:space="preserve"> Мария, 2012</t>
    </r>
  </si>
  <si>
    <r>
      <t>ПЕСЕНКА -98,</t>
    </r>
    <r>
      <rPr>
        <sz val="10"/>
        <rFont val="Times New Roman"/>
        <family val="1"/>
      </rPr>
      <t xml:space="preserve"> коб, сер, помесь</t>
    </r>
  </si>
  <si>
    <t>КСК КОЛИБРИ, МО</t>
  </si>
  <si>
    <r>
      <t xml:space="preserve">БАБИЙ </t>
    </r>
    <r>
      <rPr>
        <sz val="10"/>
        <rFont val="Times New Roman"/>
        <family val="1"/>
      </rPr>
      <t xml:space="preserve"> Власта, 2008</t>
    </r>
  </si>
  <si>
    <r>
      <t xml:space="preserve">ИНДИАН - 06, </t>
    </r>
    <r>
      <rPr>
        <sz val="10"/>
        <rFont val="Times New Roman"/>
        <family val="1"/>
      </rPr>
      <t xml:space="preserve"> жеребец, вор.-чуб. , Вулкан, Нидерланды</t>
    </r>
  </si>
  <si>
    <t>014718</t>
  </si>
  <si>
    <t>Добровольская Ю.И.</t>
  </si>
  <si>
    <r>
      <t xml:space="preserve">ГЛАДКОВ </t>
    </r>
    <r>
      <rPr>
        <sz val="10"/>
        <rFont val="Times New Roman"/>
        <family val="1"/>
      </rPr>
      <t xml:space="preserve"> Федор, 2011</t>
    </r>
  </si>
  <si>
    <r>
      <t>НЕЖНЫЙ - 01,</t>
    </r>
    <r>
      <rPr>
        <sz val="10"/>
        <rFont val="Times New Roman"/>
        <family val="1"/>
      </rPr>
      <t xml:space="preserve"> мер, рыж, помесь, россия</t>
    </r>
  </si>
  <si>
    <r>
      <t xml:space="preserve">АББАСИАН </t>
    </r>
    <r>
      <rPr>
        <sz val="10"/>
        <rFont val="Times New Roman"/>
        <family val="1"/>
      </rPr>
      <t xml:space="preserve"> Даниэль, 2013</t>
    </r>
  </si>
  <si>
    <r>
      <t xml:space="preserve">ГЛАДКОВ </t>
    </r>
    <r>
      <rPr>
        <sz val="10"/>
        <rFont val="Times New Roman"/>
        <family val="1"/>
      </rPr>
      <t xml:space="preserve"> Яков, 2014</t>
    </r>
  </si>
  <si>
    <t xml:space="preserve">ПРЕДВАРИТЕЛЬНЫЙ ПРИЗ (ЮНОШИ) </t>
  </si>
  <si>
    <r>
      <t xml:space="preserve">РЫСИНА </t>
    </r>
    <r>
      <rPr>
        <sz val="10"/>
        <rFont val="Times New Roman"/>
        <family val="1"/>
      </rPr>
      <t xml:space="preserve">Ксения, </t>
    </r>
    <r>
      <rPr>
        <b/>
        <sz val="10"/>
        <rFont val="Times New Roman"/>
        <family val="1"/>
      </rPr>
      <t>2001</t>
    </r>
  </si>
  <si>
    <t>077401</t>
  </si>
  <si>
    <r>
      <t>БОГИНЯ-12,</t>
    </r>
    <r>
      <rPr>
        <sz val="10"/>
        <rFont val="Times New Roman"/>
        <family val="1"/>
      </rPr>
      <t xml:space="preserve"> коб, рыж, полукр, Нафаня, МО</t>
    </r>
  </si>
  <si>
    <t>014673</t>
  </si>
  <si>
    <t>Рысин В.Г</t>
  </si>
  <si>
    <t>МО, ЧВ, УО ПЭЦ Чашниково</t>
  </si>
  <si>
    <r>
      <t xml:space="preserve">СЕЛИВАНОВА </t>
    </r>
    <r>
      <rPr>
        <sz val="10"/>
        <rFont val="Times New Roman"/>
        <family val="1"/>
      </rPr>
      <t xml:space="preserve"> Вера, 2002</t>
    </r>
  </si>
  <si>
    <t>025402</t>
  </si>
  <si>
    <r>
      <t>ПОЭТЕССА-08</t>
    </r>
    <r>
      <rPr>
        <sz val="9"/>
        <rFont val="Times New Roman"/>
        <family val="1"/>
      </rPr>
      <t>, коб, вор, ганновер, Пегас, Московская область</t>
    </r>
  </si>
  <si>
    <t>009950</t>
  </si>
  <si>
    <t>Селиванова В.</t>
  </si>
  <si>
    <r>
      <t xml:space="preserve">БАБАЕВ </t>
    </r>
    <r>
      <rPr>
        <sz val="10"/>
        <rFont val="Times New Roman"/>
        <family val="1"/>
      </rPr>
      <t xml:space="preserve"> Тимофей, 2001</t>
    </r>
  </si>
  <si>
    <t>077601</t>
  </si>
  <si>
    <r>
      <t xml:space="preserve">ЛИГА-06, </t>
    </r>
    <r>
      <rPr>
        <sz val="10"/>
        <rFont val="Times New Roman"/>
        <family val="1"/>
      </rPr>
      <t>коб, вор, англо-буд, Ланит, к.з Олимп Кубани</t>
    </r>
  </si>
  <si>
    <r>
      <t xml:space="preserve">ТКАЧЕВ </t>
    </r>
    <r>
      <rPr>
        <sz val="10"/>
        <rFont val="Times New Roman"/>
        <family val="1"/>
      </rPr>
      <t>Матвей, 2006</t>
    </r>
  </si>
  <si>
    <r>
      <t>ПАЛЛАДИН - 04</t>
    </r>
    <r>
      <rPr>
        <sz val="10"/>
        <rFont val="Times New Roman"/>
        <family val="1"/>
      </rPr>
      <t xml:space="preserve"> жеребец, гн. трак., Десант, Тульская обл</t>
    </r>
  </si>
  <si>
    <t>002825</t>
  </si>
  <si>
    <r>
      <t xml:space="preserve">ГАЛЯНТ </t>
    </r>
    <r>
      <rPr>
        <sz val="10"/>
        <rFont val="Times New Roman"/>
        <family val="1"/>
      </rPr>
      <t xml:space="preserve"> Наталья, 2003</t>
    </r>
  </si>
  <si>
    <t>004503</t>
  </si>
  <si>
    <r>
      <t>АСОЦИАН - 05,</t>
    </r>
    <r>
      <rPr>
        <sz val="10"/>
        <rFont val="Times New Roman"/>
        <family val="1"/>
      </rPr>
      <t xml:space="preserve"> мер, т.гнед, голл тепл, TJUNGSKE, Голландия</t>
    </r>
  </si>
  <si>
    <t>010209</t>
  </si>
  <si>
    <t>Анохин В</t>
  </si>
  <si>
    <r>
      <t xml:space="preserve">ГЛАДКОВА </t>
    </r>
    <r>
      <rPr>
        <sz val="10"/>
        <rFont val="Times New Roman"/>
        <family val="1"/>
      </rPr>
      <t>Анастасия, 2003</t>
    </r>
  </si>
  <si>
    <t>053603</t>
  </si>
  <si>
    <r>
      <t xml:space="preserve">ФОРОС-06, </t>
    </r>
    <r>
      <rPr>
        <sz val="10"/>
        <rFont val="Times New Roman"/>
        <family val="1"/>
      </rPr>
      <t>мер, рыж. трак., Форт 59, Кировский к/з</t>
    </r>
  </si>
  <si>
    <t>041195</t>
  </si>
  <si>
    <r>
      <t xml:space="preserve">ЮНИК-01, </t>
    </r>
    <r>
      <rPr>
        <sz val="10"/>
        <rFont val="Times New Roman"/>
        <family val="1"/>
      </rPr>
      <t>мер., гнед, голл. тепл., Люкс, Нидерланды</t>
    </r>
  </si>
  <si>
    <t>Семенова Ю.</t>
  </si>
  <si>
    <t>014506</t>
  </si>
  <si>
    <r>
      <t xml:space="preserve">БАККАРА - 01, </t>
    </r>
    <r>
      <rPr>
        <sz val="10"/>
        <rFont val="Times New Roman"/>
        <family val="1"/>
      </rPr>
      <t>коб, т.рыж, помесь, Россия</t>
    </r>
  </si>
  <si>
    <t>005572</t>
  </si>
  <si>
    <t>000904</t>
  </si>
  <si>
    <t>009747</t>
  </si>
  <si>
    <t>Ефимова О.А.</t>
  </si>
  <si>
    <t>пони клуб Московского Зоопарка</t>
  </si>
  <si>
    <t>024505</t>
  </si>
  <si>
    <t>021724</t>
  </si>
  <si>
    <t>Максимова Е.В.</t>
  </si>
  <si>
    <t>010699</t>
  </si>
  <si>
    <t>Демин В.А.</t>
  </si>
  <si>
    <t>002514</t>
  </si>
  <si>
    <t>Шереметова Н</t>
  </si>
  <si>
    <t>Лиса Алиса</t>
  </si>
  <si>
    <t>КЮР ЮНОШЕСКИХ ЕЗД (КОСТЮМИРОВАННЫЙ)</t>
  </si>
  <si>
    <t xml:space="preserve">ОБЩИЙ ЗАЧЕТ </t>
  </si>
  <si>
    <t>063101</t>
  </si>
  <si>
    <t>ЗАЧЕТ ДЛЯ ЮНОШЕЙ</t>
  </si>
  <si>
    <t>ч.в Москва</t>
  </si>
  <si>
    <t>053903</t>
  </si>
  <si>
    <r>
      <t>АМАДЕО - 98</t>
    </r>
    <r>
      <rPr>
        <sz val="10"/>
        <rFont val="Times New Roman"/>
        <family val="1"/>
      </rPr>
      <t>, мер, т.гнед, тракен, Зазор 3, Кировский к.з</t>
    </r>
  </si>
  <si>
    <t>055303</t>
  </si>
  <si>
    <t>Король Лев</t>
  </si>
  <si>
    <t>Прогулка по Испании</t>
  </si>
  <si>
    <t>Никитина Е</t>
  </si>
  <si>
    <t>019185</t>
  </si>
  <si>
    <t>Войнич Ю.Э.</t>
  </si>
  <si>
    <t>Майкл Джексон</t>
  </si>
  <si>
    <t>КЮР СРЕДНЕГО ПРИЗА №1 (КОСТЮМИРОВАННЫЙ)</t>
  </si>
  <si>
    <t>опл 12.06.18</t>
  </si>
  <si>
    <t>013942</t>
  </si>
  <si>
    <t>024993</t>
  </si>
  <si>
    <t>Захарова И.</t>
  </si>
  <si>
    <t>014717</t>
  </si>
  <si>
    <t>КЮР ЮНИОРСКИХ ЕЗД (КОСТЮМИРОВАННЫЙ)</t>
  </si>
  <si>
    <t>002117</t>
  </si>
  <si>
    <t>011572</t>
  </si>
  <si>
    <t xml:space="preserve">ПРЕДВАРИТЕЛЬНЫЙ ПРИЗ (ДЕТИ) </t>
  </si>
  <si>
    <t>О</t>
  </si>
  <si>
    <r>
      <t xml:space="preserve">ГУРАРИ </t>
    </r>
    <r>
      <rPr>
        <sz val="10"/>
        <rFont val="Times New Roman"/>
        <family val="1"/>
      </rPr>
      <t xml:space="preserve"> Виктория, 1999</t>
    </r>
  </si>
  <si>
    <t>010399</t>
  </si>
  <si>
    <r>
      <t xml:space="preserve">РЕГИ-11, </t>
    </r>
    <r>
      <rPr>
        <sz val="10"/>
        <rFont val="Times New Roman"/>
        <family val="1"/>
      </rPr>
      <t>жеребец, вор. голш., Разлив 18, Курская обл</t>
    </r>
  </si>
  <si>
    <t>016797</t>
  </si>
  <si>
    <t>Гурари С.С.</t>
  </si>
  <si>
    <t>Д</t>
  </si>
  <si>
    <r>
      <t xml:space="preserve">ЗЕМЛЯНСКАЯ </t>
    </r>
    <r>
      <rPr>
        <sz val="10"/>
        <rFont val="Times New Roman"/>
        <family val="1"/>
      </rPr>
      <t xml:space="preserve"> Виктория, 2006</t>
    </r>
  </si>
  <si>
    <t>042106</t>
  </si>
  <si>
    <r>
      <t>СКИФ- 01</t>
    </r>
    <r>
      <rPr>
        <sz val="10"/>
        <rFont val="Times New Roman"/>
        <family val="1"/>
      </rPr>
      <t>, мер,сер, орловск рыс, Фэб, Россия</t>
    </r>
  </si>
  <si>
    <t>000491</t>
  </si>
  <si>
    <t>Русакова А.С.</t>
  </si>
  <si>
    <t>д</t>
  </si>
  <si>
    <r>
      <t xml:space="preserve">АНОХИНА </t>
    </r>
    <r>
      <rPr>
        <sz val="10"/>
        <rFont val="Times New Roman"/>
        <family val="1"/>
      </rPr>
      <t xml:space="preserve"> Ирина, 2004</t>
    </r>
  </si>
  <si>
    <t>052504</t>
  </si>
  <si>
    <r>
      <t xml:space="preserve">ИВАШИНА </t>
    </r>
    <r>
      <rPr>
        <sz val="10"/>
        <rFont val="Times New Roman"/>
        <family val="1"/>
      </rPr>
      <t>Юлия, 2006</t>
    </r>
  </si>
  <si>
    <t>015306</t>
  </si>
  <si>
    <r>
      <t>БРЕНД-04</t>
    </r>
    <r>
      <rPr>
        <sz val="10"/>
        <rFont val="Times New Roman"/>
        <family val="1"/>
      </rPr>
      <t>,  жер., карак., голшт., Баловень, Россия</t>
    </r>
  </si>
  <si>
    <r>
      <t xml:space="preserve">ДЕМИНА </t>
    </r>
    <r>
      <rPr>
        <sz val="10"/>
        <rFont val="Times New Roman"/>
        <family val="1"/>
      </rPr>
      <t>Анна</t>
    </r>
  </si>
  <si>
    <r>
      <t>ОЛЛ РАЙТ - 13</t>
    </r>
    <r>
      <rPr>
        <sz val="10"/>
        <rFont val="Times New Roman"/>
        <family val="1"/>
      </rPr>
      <t>, мер, вор, тракен, Реал, МСХА</t>
    </r>
  </si>
  <si>
    <r>
      <t xml:space="preserve">ГЛАДКОВА </t>
    </r>
    <r>
      <rPr>
        <sz val="10"/>
        <rFont val="Times New Roman"/>
        <family val="1"/>
      </rPr>
      <t>Екатерина, 2007</t>
    </r>
  </si>
  <si>
    <t>008207</t>
  </si>
  <si>
    <r>
      <t xml:space="preserve">СЕЛИВАНОВА </t>
    </r>
    <r>
      <rPr>
        <sz val="10"/>
        <rFont val="Times New Roman"/>
        <family val="1"/>
      </rPr>
      <t xml:space="preserve"> Виргиния</t>
    </r>
  </si>
  <si>
    <r>
      <rPr>
        <b/>
        <sz val="10"/>
        <rFont val="Times New Roman"/>
        <family val="1"/>
      </rPr>
      <t>КОРОЛЕВА</t>
    </r>
    <r>
      <rPr>
        <sz val="10"/>
        <rFont val="Times New Roman"/>
        <family val="1"/>
      </rPr>
      <t xml:space="preserve"> Ольга, 1982</t>
    </r>
  </si>
  <si>
    <r>
      <t>БАЛОВЕНЬ - 06</t>
    </r>
    <r>
      <rPr>
        <sz val="9"/>
        <rFont val="Times New Roman"/>
        <family val="1"/>
      </rPr>
      <t>, мер, рыж, ганновер, Бунтарь 23, ДЮСОК Чемпион</t>
    </r>
  </si>
  <si>
    <r>
      <rPr>
        <b/>
        <sz val="10"/>
        <rFont val="Times New Roman"/>
        <family val="1"/>
      </rPr>
      <t xml:space="preserve">ФЕДОТОВА </t>
    </r>
    <r>
      <rPr>
        <sz val="10"/>
        <rFont val="Times New Roman"/>
        <family val="1"/>
      </rPr>
      <t xml:space="preserve"> Елизавета, 2004</t>
    </r>
  </si>
  <si>
    <t>052404</t>
  </si>
  <si>
    <r>
      <t>СОРВАНЕЦ-07</t>
    </r>
    <r>
      <rPr>
        <sz val="10"/>
        <rFont val="Cambria"/>
        <family val="1"/>
      </rPr>
      <t>, мер, сер, башкирск, Цыган, Тверь</t>
    </r>
  </si>
  <si>
    <t>Гончарова И</t>
  </si>
  <si>
    <r>
      <t xml:space="preserve">РОДИОНОВА </t>
    </r>
    <r>
      <rPr>
        <sz val="10"/>
        <rFont val="Times New Roman"/>
        <family val="1"/>
      </rPr>
      <t xml:space="preserve"> Софья, 2002</t>
    </r>
  </si>
  <si>
    <t>054402</t>
  </si>
  <si>
    <t>2ю</t>
  </si>
  <si>
    <r>
      <rPr>
        <b/>
        <sz val="10"/>
        <rFont val="Times New Roman"/>
        <family val="1"/>
      </rPr>
      <t>ГРИМ - 00</t>
    </r>
    <r>
      <rPr>
        <sz val="10"/>
        <rFont val="Times New Roman"/>
        <family val="1"/>
      </rPr>
      <t>, мер., рыж, тракен, Россия</t>
    </r>
  </si>
  <si>
    <r>
      <t xml:space="preserve">КОНСКАЯ </t>
    </r>
    <r>
      <rPr>
        <sz val="10"/>
        <rFont val="Times New Roman"/>
        <family val="1"/>
      </rPr>
      <t>Светлана, 2004</t>
    </r>
  </si>
  <si>
    <t>058004</t>
  </si>
  <si>
    <r>
      <t>ВАСИЛИСК - 02</t>
    </r>
    <r>
      <rPr>
        <sz val="10"/>
        <rFont val="Times New Roman"/>
        <family val="1"/>
      </rPr>
      <t>, жер, сер, орл.рыс, Крикун, Россия</t>
    </r>
  </si>
  <si>
    <r>
      <t xml:space="preserve">ЛАТЫШЕВА </t>
    </r>
    <r>
      <rPr>
        <sz val="10"/>
        <rFont val="Times New Roman"/>
        <family val="1"/>
      </rPr>
      <t xml:space="preserve"> Варвара, 2007</t>
    </r>
  </si>
  <si>
    <r>
      <t xml:space="preserve">МАНЬКОВСКАЯ </t>
    </r>
    <r>
      <rPr>
        <sz val="10"/>
        <rFont val="Times New Roman"/>
        <family val="1"/>
      </rPr>
      <t xml:space="preserve"> Алина, 2004</t>
    </r>
  </si>
  <si>
    <r>
      <t xml:space="preserve">РУДЫХ </t>
    </r>
    <r>
      <rPr>
        <sz val="10"/>
        <color indexed="8"/>
        <rFont val="Cambria"/>
        <family val="1"/>
      </rPr>
      <t>Ярослава</t>
    </r>
  </si>
  <si>
    <r>
      <rPr>
        <b/>
        <sz val="10"/>
        <rFont val="Times New Roman"/>
        <family val="1"/>
      </rPr>
      <t xml:space="preserve">ГЛАВНОВА </t>
    </r>
    <r>
      <rPr>
        <sz val="10"/>
        <rFont val="Times New Roman"/>
        <family val="1"/>
      </rPr>
      <t>Доминика, 2004</t>
    </r>
  </si>
  <si>
    <t>063504</t>
  </si>
  <si>
    <r>
      <t>ПРИВИЛЕГИЯ - 09</t>
    </r>
    <r>
      <rPr>
        <sz val="10"/>
        <rFont val="Times New Roman"/>
        <family val="1"/>
      </rPr>
      <t>, коб, гнед, полукр,  Россия</t>
    </r>
  </si>
  <si>
    <r>
      <t xml:space="preserve">ЛАВРИНЕНКО </t>
    </r>
    <r>
      <rPr>
        <sz val="10"/>
        <rFont val="Times New Roman"/>
        <family val="1"/>
      </rPr>
      <t>Маргарита, 2009</t>
    </r>
  </si>
  <si>
    <r>
      <t xml:space="preserve">САВВАТЕЕВА </t>
    </r>
    <r>
      <rPr>
        <sz val="10"/>
        <rFont val="Times New Roman"/>
        <family val="1"/>
      </rPr>
      <t xml:space="preserve"> Татьяна, 2005</t>
    </r>
  </si>
  <si>
    <t>036405</t>
  </si>
  <si>
    <r>
      <t xml:space="preserve">АНТИПЕНКО </t>
    </r>
    <r>
      <rPr>
        <sz val="10"/>
        <rFont val="Times New Roman"/>
        <family val="1"/>
      </rPr>
      <t xml:space="preserve"> Юлия, 2003</t>
    </r>
  </si>
  <si>
    <t>074003</t>
  </si>
  <si>
    <r>
      <t>ТАЛИСМАН - 01,</t>
    </r>
    <r>
      <rPr>
        <sz val="10"/>
        <rFont val="Times New Roman"/>
        <family val="1"/>
      </rPr>
      <t xml:space="preserve"> жер, т.рыж, русс тяж, Россия</t>
    </r>
  </si>
  <si>
    <t>МСХА</t>
  </si>
  <si>
    <r>
      <t xml:space="preserve">КУЗНЕЦОВА </t>
    </r>
    <r>
      <rPr>
        <sz val="10"/>
        <rFont val="Times New Roman"/>
        <family val="1"/>
      </rPr>
      <t xml:space="preserve"> Виктория, 2008</t>
    </r>
  </si>
  <si>
    <r>
      <t>БУРЕВЕСТНИК-01</t>
    </r>
    <r>
      <rPr>
        <sz val="8"/>
        <rFont val="Times New Roman"/>
        <family val="1"/>
      </rPr>
      <t>, мер., сер., рус. рыс., Браво Ласс, СПК "Заволжский" Ульян.обл.</t>
    </r>
  </si>
  <si>
    <r>
      <t xml:space="preserve">ПОПОВА </t>
    </r>
    <r>
      <rPr>
        <sz val="10"/>
        <color indexed="8"/>
        <rFont val="Cambria"/>
        <family val="1"/>
      </rPr>
      <t>Алиса, 2002</t>
    </r>
  </si>
  <si>
    <r>
      <t xml:space="preserve">ТУРЧАК </t>
    </r>
    <r>
      <rPr>
        <sz val="10"/>
        <rFont val="Times New Roman"/>
        <family val="1"/>
      </rPr>
      <t xml:space="preserve"> Карина</t>
    </r>
  </si>
  <si>
    <r>
      <t>ГУГЕНОТ - 01</t>
    </r>
    <r>
      <rPr>
        <sz val="10"/>
        <rFont val="Cambria"/>
        <family val="1"/>
      </rPr>
      <t>, мер, рыж, донск, Россия</t>
    </r>
  </si>
  <si>
    <r>
      <t>ЭРБИЙ-13</t>
    </r>
    <r>
      <rPr>
        <sz val="9"/>
        <rFont val="Cambria"/>
        <family val="1"/>
      </rPr>
      <t>, мер, гнед, РВП, Старожиловский к.з</t>
    </r>
  </si>
  <si>
    <r>
      <t xml:space="preserve">ШТИН </t>
    </r>
    <r>
      <rPr>
        <sz val="10"/>
        <rFont val="Times New Roman"/>
        <family val="1"/>
      </rPr>
      <t xml:space="preserve"> Екатерина</t>
    </r>
  </si>
  <si>
    <t>Судьи:  Н -Хохлачева М.В. (1к) Нижегородская область,  С- Мальцева М.Б. (ВК) Кировская область, М-  Хромов Н.  (ВК) Москва</t>
  </si>
  <si>
    <t>Образ</t>
  </si>
  <si>
    <t>Снегурочка</t>
  </si>
  <si>
    <t>Единорог</t>
  </si>
  <si>
    <t>Зорро</t>
  </si>
  <si>
    <t>Джокер</t>
  </si>
  <si>
    <t>В ожидании лета</t>
  </si>
  <si>
    <t>Золотая рыбка</t>
  </si>
  <si>
    <t>Шахматная королева</t>
  </si>
  <si>
    <t>Путешествие за подвесками</t>
  </si>
  <si>
    <t>Кармен</t>
  </si>
  <si>
    <t xml:space="preserve">Таинственая незнакомка </t>
  </si>
  <si>
    <t>Пупсик</t>
  </si>
  <si>
    <t>Венецианка</t>
  </si>
  <si>
    <t xml:space="preserve">КАРНАВАЛ В Венеции </t>
  </si>
  <si>
    <t>Черникова Л.В.</t>
  </si>
  <si>
    <t>Новогодний бал</t>
  </si>
  <si>
    <r>
      <t xml:space="preserve">Судьи:  Н - Хромов Н. </t>
    </r>
    <r>
      <rPr>
        <sz val="14"/>
        <rFont val="Cambria"/>
        <family val="1"/>
      </rPr>
      <t xml:space="preserve"> (ВК) Москва, </t>
    </r>
    <r>
      <rPr>
        <b/>
        <sz val="14"/>
        <rFont val="Cambria"/>
        <family val="1"/>
      </rPr>
      <t xml:space="preserve"> С- Хохлачева М.В. (1к) Нижегородская область,</t>
    </r>
    <r>
      <rPr>
        <sz val="14"/>
        <rFont val="Cambria"/>
        <family val="1"/>
      </rPr>
      <t xml:space="preserve"> М- Мальцева М.Б. (ВК) Кировская область</t>
    </r>
  </si>
  <si>
    <t>Средневековая охотница</t>
  </si>
  <si>
    <t>Первый бал</t>
  </si>
  <si>
    <r>
      <rPr>
        <b/>
        <sz val="10"/>
        <color indexed="8"/>
        <rFont val="Times New Roman"/>
        <family val="1"/>
      </rPr>
      <t>ЛИТОРАЛЬ - 02</t>
    </r>
    <r>
      <rPr>
        <sz val="10"/>
        <color indexed="8"/>
        <rFont val="Times New Roman"/>
        <family val="1"/>
      </rPr>
      <t>, сер, коб., ганновер,Лендровер, Россия</t>
    </r>
  </si>
  <si>
    <t>Льдинка</t>
  </si>
  <si>
    <t>Пираты карибского моря</t>
  </si>
  <si>
    <r>
      <t>Судьи:  Н -Хохлачева М.В. (1к) Нижегородская область</t>
    </r>
    <r>
      <rPr>
        <sz val="14"/>
        <rFont val="Cambria"/>
        <family val="1"/>
      </rPr>
      <t xml:space="preserve">, </t>
    </r>
    <r>
      <rPr>
        <b/>
        <sz val="14"/>
        <rFont val="Cambria"/>
        <family val="1"/>
      </rPr>
      <t xml:space="preserve"> С- Хромов Н.  (ВК) Москва,</t>
    </r>
    <r>
      <rPr>
        <sz val="14"/>
        <rFont val="Cambria"/>
        <family val="1"/>
      </rPr>
      <t xml:space="preserve"> М-  Мальцева М.Б. (ВК) Кировская область</t>
    </r>
  </si>
  <si>
    <t>Демон</t>
  </si>
  <si>
    <t>Зимняя сказка</t>
  </si>
  <si>
    <t>Северный олень</t>
  </si>
  <si>
    <t>Розовый заяц</t>
  </si>
  <si>
    <t>Красная королева</t>
  </si>
  <si>
    <t>Новогодняя сказка</t>
  </si>
  <si>
    <t>Беспечный ангел</t>
  </si>
  <si>
    <t>Мотогонщик</t>
  </si>
  <si>
    <t>Храбрая сердцем</t>
  </si>
  <si>
    <r>
      <t xml:space="preserve">УКЛЕЙКИНА </t>
    </r>
    <r>
      <rPr>
        <sz val="10"/>
        <color indexed="8"/>
        <rFont val="Cambria"/>
        <family val="1"/>
      </rPr>
      <t>Алина</t>
    </r>
  </si>
  <si>
    <t>Цыганочка</t>
  </si>
  <si>
    <t>Барыня</t>
  </si>
  <si>
    <t>Мим</t>
  </si>
  <si>
    <t>Веселый ковбой</t>
  </si>
  <si>
    <t>Игры престолов</t>
  </si>
  <si>
    <t>Кот Леопольд</t>
  </si>
  <si>
    <t>ведьма</t>
  </si>
  <si>
    <t>Зубная фея</t>
  </si>
  <si>
    <t>ЗАЧЕТ - ЛЮБИТЕЛИ</t>
  </si>
  <si>
    <t>ЗАЧЕТ - ДЕТИ</t>
  </si>
  <si>
    <t>3ю</t>
  </si>
  <si>
    <t>Самаруй</t>
  </si>
  <si>
    <r>
      <t xml:space="preserve">ЛАРИНА </t>
    </r>
    <r>
      <rPr>
        <sz val="10"/>
        <rFont val="Times New Roman"/>
        <family val="1"/>
      </rPr>
      <t>Екатерина</t>
    </r>
  </si>
  <si>
    <t>Весна</t>
  </si>
  <si>
    <t>Сумма %</t>
  </si>
  <si>
    <t>Сумма 
%</t>
  </si>
  <si>
    <t>% техника</t>
  </si>
  <si>
    <t>Главный судья:                   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                  Орлова  Е.О. (ВК) Москва</t>
  </si>
  <si>
    <t>Главный судья:   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   Орлова  Е.О. (ВК) Москва</t>
  </si>
  <si>
    <t>КК Ника, Москва</t>
  </si>
  <si>
    <t>КСК "Всадница", МО</t>
  </si>
  <si>
    <t>Главный судья:             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             Орлова Е.О.  (ВК) Москва</t>
  </si>
  <si>
    <r>
      <t xml:space="preserve">ЛАПКИНА </t>
    </r>
    <r>
      <rPr>
        <sz val="9"/>
        <rFont val="Times New Roman"/>
        <family val="1"/>
      </rPr>
      <t xml:space="preserve"> Анна,1979</t>
    </r>
  </si>
  <si>
    <r>
      <t xml:space="preserve">КОЛОМОЕЦ </t>
    </r>
    <r>
      <rPr>
        <sz val="9"/>
        <rFont val="Times New Roman"/>
        <family val="1"/>
      </rPr>
      <t>Ольга, 1986</t>
    </r>
  </si>
  <si>
    <r>
      <t xml:space="preserve">КОЛИБРИ - 07, </t>
    </r>
    <r>
      <rPr>
        <sz val="9"/>
        <rFont val="Times New Roman"/>
        <family val="1"/>
      </rPr>
      <t xml:space="preserve"> кобыла, вор.-пег 
полукр., Бриг, ПКЗ "Прилепский"</t>
    </r>
  </si>
  <si>
    <r>
      <t xml:space="preserve">СЕМЕНОВА </t>
    </r>
    <r>
      <rPr>
        <sz val="9"/>
        <rFont val="Times New Roman"/>
        <family val="1"/>
      </rPr>
      <t>Юлия</t>
    </r>
    <r>
      <rPr>
        <b/>
        <sz val="9"/>
        <rFont val="Times New Roman"/>
        <family val="1"/>
      </rPr>
      <t xml:space="preserve">, </t>
    </r>
  </si>
  <si>
    <r>
      <t>ПОЛИЭНТ-98,</t>
    </r>
    <r>
      <rPr>
        <sz val="9"/>
        <rFont val="Times New Roman"/>
        <family val="1"/>
      </rPr>
      <t xml:space="preserve"> мер, гн. буд., Пломбир 22 к/з им. Первой Конной Армии</t>
    </r>
  </si>
  <si>
    <r>
      <t xml:space="preserve">ЗАХАРОВА </t>
    </r>
    <r>
      <rPr>
        <sz val="9"/>
        <rFont val="Times New Roman"/>
        <family val="1"/>
      </rPr>
      <t xml:space="preserve"> Ирина</t>
    </r>
  </si>
  <si>
    <r>
      <t>РЕАЛ - 00</t>
    </r>
    <r>
      <rPr>
        <sz val="9"/>
        <rFont val="Times New Roman"/>
        <family val="1"/>
      </rPr>
      <t>, жер, вор, тракен, Эфир, к/з им. Доватора</t>
    </r>
  </si>
  <si>
    <r>
      <t xml:space="preserve">ХАРЛАМОВА </t>
    </r>
    <r>
      <rPr>
        <sz val="9"/>
        <rFont val="Times New Roman"/>
        <family val="1"/>
      </rPr>
      <t xml:space="preserve"> Галина</t>
    </r>
  </si>
  <si>
    <r>
      <t>ВИЗБОРН - 11,</t>
    </r>
    <r>
      <rPr>
        <sz val="9"/>
        <rFont val="Times New Roman"/>
        <family val="1"/>
      </rPr>
      <t xml:space="preserve"> жер, вор, РВП, Ва Банк, Старожиловский к.з</t>
    </r>
  </si>
  <si>
    <r>
      <t xml:space="preserve">РОГОВА  </t>
    </r>
    <r>
      <rPr>
        <sz val="9"/>
        <rFont val="Times New Roman"/>
        <family val="1"/>
      </rPr>
      <t xml:space="preserve"> Мария, 1992</t>
    </r>
  </si>
  <si>
    <r>
      <t>МИФ-00,</t>
    </r>
    <r>
      <rPr>
        <sz val="9"/>
        <rFont val="Times New Roman"/>
        <family val="1"/>
      </rPr>
      <t xml:space="preserve"> мерин, сер. полукр., Ферзь хх, ГПКЗ "Прилепский"</t>
    </r>
  </si>
  <si>
    <r>
      <t>ВИРТУОЗ- 11,</t>
    </r>
    <r>
      <rPr>
        <sz val="9"/>
        <rFont val="Times New Roman"/>
        <family val="1"/>
      </rPr>
      <t xml:space="preserve"> жер, вор, РВП, Ва Банк, Старож к\з</t>
    </r>
  </si>
  <si>
    <t>Главный судья:            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           Орлова Е.О.  (ВК) Москва</t>
  </si>
  <si>
    <r>
      <t xml:space="preserve">ЗДОРОВА </t>
    </r>
    <r>
      <rPr>
        <sz val="9"/>
        <rFont val="Times New Roman"/>
        <family val="1"/>
      </rPr>
      <t xml:space="preserve"> Яна, 2004</t>
    </r>
  </si>
  <si>
    <r>
      <t>КОРАЛ - 07</t>
    </r>
    <r>
      <rPr>
        <sz val="9"/>
        <rFont val="Times New Roman"/>
        <family val="1"/>
      </rPr>
      <t>, жер, сер, лузитано, Гарибальди, Португалия</t>
    </r>
  </si>
  <si>
    <r>
      <t>БЕКАС - 00</t>
    </r>
    <r>
      <rPr>
        <sz val="9"/>
        <rFont val="Times New Roman"/>
        <family val="1"/>
      </rPr>
      <t>, мер, т. гнед, англо-тракен, Керамик, ЗАО "Колос"</t>
    </r>
  </si>
  <si>
    <r>
      <t xml:space="preserve">АНТОНОВА </t>
    </r>
    <r>
      <rPr>
        <sz val="9"/>
        <rFont val="Times New Roman"/>
        <family val="1"/>
      </rPr>
      <t xml:space="preserve"> Алена, 2003</t>
    </r>
  </si>
  <si>
    <r>
      <t>АМАДЕО - 98</t>
    </r>
    <r>
      <rPr>
        <sz val="9"/>
        <rFont val="Times New Roman"/>
        <family val="1"/>
      </rPr>
      <t>, мер, т.гнед, тракен, Зазор 3, Кировский к.з</t>
    </r>
  </si>
  <si>
    <r>
      <t xml:space="preserve">КОЛИВЕРДА </t>
    </r>
    <r>
      <rPr>
        <sz val="9"/>
        <rFont val="Times New Roman"/>
        <family val="1"/>
      </rPr>
      <t>Вера, 2002</t>
    </r>
  </si>
  <si>
    <r>
      <rPr>
        <b/>
        <sz val="9"/>
        <color indexed="8"/>
        <rFont val="Times New Roman"/>
        <family val="1"/>
      </rPr>
      <t>ЛИТОРАЛЬ - 02</t>
    </r>
    <r>
      <rPr>
        <sz val="9"/>
        <color indexed="8"/>
        <rFont val="Times New Roman"/>
        <family val="1"/>
      </rPr>
      <t>, сер, коб., ганновер,Лендровер, Россия</t>
    </r>
  </si>
  <si>
    <r>
      <t xml:space="preserve">ВОЙНИЧ </t>
    </r>
    <r>
      <rPr>
        <sz val="9"/>
        <rFont val="Times New Roman"/>
        <family val="1"/>
      </rPr>
      <t>Юлия, 1985</t>
    </r>
  </si>
  <si>
    <r>
      <t>РЕАЛИСТ - 09</t>
    </r>
    <r>
      <rPr>
        <sz val="9"/>
        <rFont val="Times New Roman"/>
        <family val="1"/>
      </rPr>
      <t>, жер, вор, РВП, Романтикер, Старож к.з</t>
    </r>
  </si>
  <si>
    <r>
      <rPr>
        <b/>
        <sz val="9"/>
        <rFont val="Times New Roman"/>
        <family val="1"/>
      </rPr>
      <t>ЕРМОХИНА</t>
    </r>
    <r>
      <rPr>
        <sz val="9"/>
        <rFont val="Times New Roman"/>
        <family val="1"/>
      </rPr>
      <t xml:space="preserve"> Вера</t>
    </r>
  </si>
  <si>
    <r>
      <t xml:space="preserve">КНЯЗЕВА </t>
    </r>
    <r>
      <rPr>
        <sz val="9"/>
        <rFont val="Times New Roman"/>
        <family val="1"/>
      </rPr>
      <t xml:space="preserve"> Анна</t>
    </r>
  </si>
  <si>
    <r>
      <t>ДОН - 08,</t>
    </r>
    <r>
      <rPr>
        <sz val="9"/>
        <rFont val="Times New Roman"/>
        <family val="1"/>
      </rPr>
      <t xml:space="preserve"> мер, гнед, ганновер, Дон Фредерико, Германия</t>
    </r>
  </si>
  <si>
    <r>
      <t xml:space="preserve">СУХОВЕРХОВА </t>
    </r>
    <r>
      <rPr>
        <sz val="8"/>
        <rFont val="Times New Roman"/>
        <family val="1"/>
      </rPr>
      <t xml:space="preserve"> Анастасия, 2003</t>
    </r>
  </si>
  <si>
    <r>
      <t xml:space="preserve">МАКСИМОВА </t>
    </r>
    <r>
      <rPr>
        <sz val="9"/>
        <rFont val="Times New Roman"/>
        <family val="1"/>
      </rPr>
      <t xml:space="preserve"> Варвара, 2005</t>
    </r>
  </si>
  <si>
    <r>
      <t>БЕЛЬВЕДЕР-12</t>
    </r>
    <r>
      <rPr>
        <sz val="9"/>
        <rFont val="Times New Roman"/>
        <family val="1"/>
      </rPr>
      <t xml:space="preserve"> мер, рыж, ганновер, Балетмейстер, к.з Брейч, Украина</t>
    </r>
  </si>
  <si>
    <r>
      <t xml:space="preserve">ДАРК ДИК - 06,  </t>
    </r>
    <r>
      <rPr>
        <sz val="9"/>
        <rFont val="Times New Roman"/>
        <family val="1"/>
      </rPr>
      <t>мерин, вор. класс пони, Yk Dark Ynte, Нидерланды</t>
    </r>
  </si>
  <si>
    <r>
      <t xml:space="preserve">ПОДРЕЗОВА </t>
    </r>
    <r>
      <rPr>
        <sz val="9"/>
        <rFont val="Times New Roman"/>
        <family val="1"/>
      </rPr>
      <t xml:space="preserve"> Филофея, 2004</t>
    </r>
  </si>
  <si>
    <r>
      <t xml:space="preserve">ПОЭТ - 08,  </t>
    </r>
    <r>
      <rPr>
        <sz val="9"/>
        <rFont val="Times New Roman"/>
        <family val="1"/>
      </rPr>
      <t xml:space="preserve">  рыж. трак., Орион, Кировский к/з</t>
    </r>
  </si>
  <si>
    <r>
      <t xml:space="preserve">АНТОНОВА </t>
    </r>
    <r>
      <rPr>
        <sz val="9"/>
        <rFont val="Times New Roman"/>
        <family val="1"/>
      </rPr>
      <t>Василиса, 2005</t>
    </r>
  </si>
  <si>
    <r>
      <t xml:space="preserve">БАККАРА - 01, </t>
    </r>
    <r>
      <rPr>
        <sz val="9"/>
        <rFont val="Times New Roman"/>
        <family val="1"/>
      </rPr>
      <t>коб, т.рыж, помесь, Россия</t>
    </r>
  </si>
  <si>
    <r>
      <t xml:space="preserve">ШАЧИНА </t>
    </r>
    <r>
      <rPr>
        <sz val="9"/>
        <rFont val="Times New Roman"/>
        <family val="1"/>
      </rPr>
      <t xml:space="preserve"> Милана</t>
    </r>
  </si>
  <si>
    <r>
      <t>ГОРИЗОНТ - 98</t>
    </r>
    <r>
      <rPr>
        <sz val="9"/>
        <rFont val="Times New Roman"/>
        <family val="1"/>
      </rPr>
      <t>, мер, т.гнед, РВП, Гамбит, Старож к.з</t>
    </r>
  </si>
  <si>
    <t>Главный судья: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Орлова Е.О.  (ВК) Москва</t>
  </si>
  <si>
    <t>Главный судья:                                                                                                                                                                                                         Мальцева М.Б. (ВК) Кировская область
Секретарь:                                                                                                                                                                                                                     Орлова  Е.О. (ВК) Москва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</si>
</sst>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0.0"/>
    <numFmt numFmtId="167" formatCode="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\ _р_._-;\-* #,##0.00\ _р_._-;_-* &quot;-&quot;??\ _р_._-;_-@_-"/>
  </numFmts>
  <fonts count="8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i/>
      <sz val="8"/>
      <name val="Arial Cyr"/>
      <family val="0"/>
    </font>
    <font>
      <b/>
      <sz val="10"/>
      <color indexed="8"/>
      <name val="Cambria"/>
      <family val="1"/>
    </font>
    <font>
      <b/>
      <sz val="1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9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9"/>
      <color indexed="8"/>
      <name val="Cambria"/>
      <family val="1"/>
    </font>
    <font>
      <i/>
      <sz val="9"/>
      <name val="Cambria"/>
      <family val="1"/>
    </font>
    <font>
      <i/>
      <sz val="10"/>
      <name val="Cambria"/>
      <family val="1"/>
    </font>
    <font>
      <sz val="16"/>
      <name val="Cambria"/>
      <family val="1"/>
    </font>
    <font>
      <sz val="8"/>
      <name val="Cambria"/>
      <family val="1"/>
    </font>
    <font>
      <b/>
      <sz val="16"/>
      <name val="Cambria"/>
      <family val="1"/>
    </font>
    <font>
      <b/>
      <i/>
      <sz val="10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1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2" fillId="34" borderId="0" applyNumberFormat="0" applyBorder="0" applyAlignment="0" applyProtection="0"/>
    <xf numFmtId="0" fontId="9" fillId="35" borderId="0" applyNumberFormat="0" applyBorder="0" applyAlignment="0" applyProtection="0"/>
    <xf numFmtId="0" fontId="62" fillId="36" borderId="0" applyNumberFormat="0" applyBorder="0" applyAlignment="0" applyProtection="0"/>
    <xf numFmtId="0" fontId="9" fillId="37" borderId="0" applyNumberFormat="0" applyBorder="0" applyAlignment="0" applyProtection="0"/>
    <xf numFmtId="0" fontId="62" fillId="38" borderId="0" applyNumberFormat="0" applyBorder="0" applyAlignment="0" applyProtection="0"/>
    <xf numFmtId="0" fontId="9" fillId="39" borderId="0" applyNumberFormat="0" applyBorder="0" applyAlignment="0" applyProtection="0"/>
    <xf numFmtId="0" fontId="62" fillId="40" borderId="0" applyNumberFormat="0" applyBorder="0" applyAlignment="0" applyProtection="0"/>
    <xf numFmtId="0" fontId="9" fillId="29" borderId="0" applyNumberFormat="0" applyBorder="0" applyAlignment="0" applyProtection="0"/>
    <xf numFmtId="0" fontId="62" fillId="41" borderId="0" applyNumberFormat="0" applyBorder="0" applyAlignment="0" applyProtection="0"/>
    <xf numFmtId="0" fontId="9" fillId="31" borderId="0" applyNumberFormat="0" applyBorder="0" applyAlignment="0" applyProtection="0"/>
    <xf numFmtId="0" fontId="62" fillId="42" borderId="0" applyNumberFormat="0" applyBorder="0" applyAlignment="0" applyProtection="0"/>
    <xf numFmtId="0" fontId="9" fillId="43" borderId="0" applyNumberFormat="0" applyBorder="0" applyAlignment="0" applyProtection="0"/>
    <xf numFmtId="0" fontId="63" fillId="44" borderId="1" applyNumberFormat="0" applyAlignment="0" applyProtection="0"/>
    <xf numFmtId="0" fontId="10" fillId="13" borderId="2" applyNumberFormat="0" applyAlignment="0" applyProtection="0"/>
    <xf numFmtId="0" fontId="64" fillId="45" borderId="3" applyNumberFormat="0" applyAlignment="0" applyProtection="0"/>
    <xf numFmtId="0" fontId="11" fillId="46" borderId="4" applyNumberFormat="0" applyAlignment="0" applyProtection="0"/>
    <xf numFmtId="0" fontId="65" fillId="45" borderId="1" applyNumberFormat="0" applyAlignment="0" applyProtection="0"/>
    <xf numFmtId="0" fontId="12" fillId="46" borderId="2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68" fillId="0" borderId="7" applyNumberFormat="0" applyFill="0" applyAlignment="0" applyProtection="0"/>
    <xf numFmtId="0" fontId="14" fillId="0" borderId="8" applyNumberFormat="0" applyFill="0" applyAlignment="0" applyProtection="0"/>
    <xf numFmtId="0" fontId="69" fillId="0" borderId="9" applyNumberFormat="0" applyFill="0" applyAlignment="0" applyProtection="0"/>
    <xf numFmtId="0" fontId="15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16" fillId="0" borderId="12" applyNumberFormat="0" applyFill="0" applyAlignment="0" applyProtection="0"/>
    <xf numFmtId="0" fontId="71" fillId="47" borderId="13" applyNumberFormat="0" applyAlignment="0" applyProtection="0"/>
    <xf numFmtId="0" fontId="17" fillId="48" borderId="14" applyNumberFormat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51" borderId="0" applyNumberFormat="0" applyBorder="0" applyAlignment="0" applyProtection="0"/>
    <xf numFmtId="0" fontId="20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77" fillId="0" borderId="17" applyNumberFormat="0" applyFill="0" applyAlignment="0" applyProtection="0"/>
    <xf numFmtId="0" fontId="22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54" borderId="0" applyNumberFormat="0" applyBorder="0" applyAlignment="0" applyProtection="0"/>
    <xf numFmtId="0" fontId="24" fillId="7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/>
    </xf>
    <xf numFmtId="0" fontId="43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5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55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55" borderId="20" xfId="0" applyFont="1" applyFill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center" vertical="center"/>
    </xf>
    <xf numFmtId="167" fontId="44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7" fillId="55" borderId="20" xfId="0" applyFont="1" applyFill="1" applyBorder="1" applyAlignment="1">
      <alignment horizontal="center" vertical="center" wrapText="1"/>
    </xf>
    <xf numFmtId="0" fontId="7" fillId="55" borderId="20" xfId="130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8" fillId="55" borderId="20" xfId="130" applyFont="1" applyFill="1" applyBorder="1" applyAlignment="1">
      <alignment horizontal="center" vertical="center" wrapText="1"/>
      <protection/>
    </xf>
    <xf numFmtId="0" fontId="6" fillId="55" borderId="20" xfId="130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9" fontId="48" fillId="55" borderId="20" xfId="0" applyNumberFormat="1" applyFont="1" applyFill="1" applyBorder="1" applyAlignment="1">
      <alignment horizontal="center" vertical="center" wrapText="1"/>
    </xf>
    <xf numFmtId="49" fontId="33" fillId="55" borderId="20" xfId="140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28" fillId="55" borderId="20" xfId="146" applyFont="1" applyFill="1" applyBorder="1" applyAlignment="1">
      <alignment horizontal="left" vertical="center" wrapText="1"/>
      <protection/>
    </xf>
    <xf numFmtId="0" fontId="45" fillId="0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67" fontId="45" fillId="0" borderId="0" xfId="0" applyNumberFormat="1" applyFont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1" xfId="0" applyFont="1" applyFill="1" applyBorder="1" applyAlignment="1">
      <alignment horizontal="center" vertical="center" textRotation="90" wrapText="1"/>
    </xf>
    <xf numFmtId="0" fontId="44" fillId="0" borderId="22" xfId="0" applyFont="1" applyFill="1" applyBorder="1" applyAlignment="1">
      <alignment horizontal="center" vertical="center" textRotation="90" wrapText="1"/>
    </xf>
    <xf numFmtId="0" fontId="44" fillId="0" borderId="23" xfId="0" applyFont="1" applyFill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55" borderId="20" xfId="0" applyFont="1" applyFill="1" applyBorder="1" applyAlignment="1">
      <alignment horizontal="left" vertical="center" wrapText="1"/>
    </xf>
    <xf numFmtId="0" fontId="28" fillId="55" borderId="23" xfId="130" applyFont="1" applyFill="1" applyBorder="1" applyAlignment="1">
      <alignment horizontal="left" vertical="center" wrapText="1"/>
      <protection/>
    </xf>
    <xf numFmtId="0" fontId="28" fillId="55" borderId="20" xfId="130" applyFont="1" applyFill="1" applyBorder="1" applyAlignment="1">
      <alignment horizontal="left" vertical="center" wrapText="1"/>
      <protection/>
    </xf>
    <xf numFmtId="0" fontId="4" fillId="55" borderId="20" xfId="130" applyFont="1" applyFill="1" applyBorder="1" applyAlignment="1" applyProtection="1">
      <alignment horizontal="center" vertical="center" wrapText="1"/>
      <protection locked="0"/>
    </xf>
    <xf numFmtId="0" fontId="28" fillId="55" borderId="23" xfId="130" applyFont="1" applyFill="1" applyBorder="1" applyAlignment="1">
      <alignment vertical="center" wrapText="1"/>
      <protection/>
    </xf>
    <xf numFmtId="49" fontId="4" fillId="55" borderId="23" xfId="130" applyNumberFormat="1" applyFont="1" applyFill="1" applyBorder="1" applyAlignment="1">
      <alignment horizontal="center" vertical="center" wrapText="1"/>
      <protection/>
    </xf>
    <xf numFmtId="0" fontId="4" fillId="55" borderId="23" xfId="130" applyFont="1" applyFill="1" applyBorder="1" applyAlignment="1">
      <alignment horizontal="center" vertical="center" wrapText="1"/>
      <protection/>
    </xf>
    <xf numFmtId="49" fontId="31" fillId="55" borderId="23" xfId="130" applyNumberFormat="1" applyFont="1" applyFill="1" applyBorder="1" applyAlignment="1">
      <alignment vertical="center" wrapText="1"/>
      <protection/>
    </xf>
    <xf numFmtId="0" fontId="4" fillId="55" borderId="20" xfId="130" applyFont="1" applyFill="1" applyBorder="1" applyAlignment="1">
      <alignment horizontal="center" vertical="center" wrapText="1"/>
      <protection/>
    </xf>
    <xf numFmtId="0" fontId="28" fillId="55" borderId="20" xfId="130" applyFont="1" applyFill="1" applyBorder="1" applyAlignment="1">
      <alignment vertical="center" wrapText="1"/>
      <protection/>
    </xf>
    <xf numFmtId="49" fontId="4" fillId="55" borderId="20" xfId="130" applyNumberFormat="1" applyFont="1" applyFill="1" applyBorder="1" applyAlignment="1">
      <alignment horizontal="center" vertical="center" wrapText="1"/>
      <protection/>
    </xf>
    <xf numFmtId="49" fontId="31" fillId="55" borderId="20" xfId="130" applyNumberFormat="1" applyFont="1" applyFill="1" applyBorder="1" applyAlignment="1">
      <alignment vertical="center" wrapText="1"/>
      <protection/>
    </xf>
    <xf numFmtId="0" fontId="4" fillId="55" borderId="23" xfId="130" applyFont="1" applyFill="1" applyBorder="1" applyAlignment="1" applyProtection="1">
      <alignment horizontal="center" vertical="center" wrapText="1"/>
      <protection locked="0"/>
    </xf>
    <xf numFmtId="0" fontId="34" fillId="55" borderId="23" xfId="130" applyFont="1" applyFill="1" applyBorder="1" applyAlignment="1">
      <alignment horizontal="center" vertical="center" wrapText="1"/>
      <protection/>
    </xf>
    <xf numFmtId="0" fontId="32" fillId="55" borderId="20" xfId="139" applyFont="1" applyFill="1" applyBorder="1" applyAlignment="1">
      <alignment vertical="center" wrapText="1"/>
      <protection/>
    </xf>
    <xf numFmtId="49" fontId="37" fillId="55" borderId="23" xfId="139" applyNumberFormat="1" applyFont="1" applyFill="1" applyBorder="1" applyAlignment="1">
      <alignment horizontal="center" vertical="center" wrapText="1"/>
      <protection/>
    </xf>
    <xf numFmtId="0" fontId="34" fillId="55" borderId="20" xfId="130" applyFont="1" applyFill="1" applyBorder="1" applyAlignment="1">
      <alignment horizontal="center" vertical="center" wrapText="1"/>
      <protection/>
    </xf>
    <xf numFmtId="0" fontId="28" fillId="55" borderId="20" xfId="139" applyFont="1" applyFill="1" applyBorder="1" applyAlignment="1">
      <alignment vertical="center" wrapText="1"/>
      <protection/>
    </xf>
    <xf numFmtId="49" fontId="37" fillId="55" borderId="20" xfId="139" applyNumberFormat="1" applyFont="1" applyFill="1" applyBorder="1" applyAlignment="1">
      <alignment horizontal="center" vertical="center" wrapText="1"/>
      <protection/>
    </xf>
    <xf numFmtId="0" fontId="4" fillId="55" borderId="20" xfId="142" applyFont="1" applyFill="1" applyBorder="1" applyAlignment="1">
      <alignment horizontal="center" vertical="center" wrapText="1"/>
      <protection/>
    </xf>
    <xf numFmtId="0" fontId="36" fillId="55" borderId="20" xfId="130" applyFont="1" applyFill="1" applyBorder="1" applyAlignment="1">
      <alignment horizontal="center" vertical="center" wrapText="1"/>
      <protection/>
    </xf>
    <xf numFmtId="49" fontId="2" fillId="55" borderId="23" xfId="144" applyNumberFormat="1" applyFont="1" applyFill="1" applyBorder="1" applyAlignment="1">
      <alignment horizontal="center" vertical="center" wrapText="1"/>
      <protection/>
    </xf>
    <xf numFmtId="0" fontId="28" fillId="55" borderId="20" xfId="0" applyFont="1" applyFill="1" applyBorder="1" applyAlignment="1">
      <alignment horizontal="left" vertical="center" wrapText="1"/>
    </xf>
    <xf numFmtId="49" fontId="36" fillId="55" borderId="23" xfId="0" applyNumberFormat="1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left" vertical="center" wrapText="1"/>
    </xf>
    <xf numFmtId="0" fontId="28" fillId="55" borderId="23" xfId="143" applyFont="1" applyFill="1" applyBorder="1" applyAlignment="1" applyProtection="1">
      <alignment vertical="center" wrapText="1"/>
      <protection locked="0"/>
    </xf>
    <xf numFmtId="49" fontId="4" fillId="55" borderId="23" xfId="144" applyNumberFormat="1" applyFont="1" applyFill="1" applyBorder="1" applyAlignment="1">
      <alignment horizontal="center" vertical="center" wrapText="1"/>
      <protection/>
    </xf>
    <xf numFmtId="0" fontId="4" fillId="55" borderId="23" xfId="143" applyFont="1" applyFill="1" applyBorder="1" applyAlignment="1" applyProtection="1">
      <alignment horizontal="center" vertical="center" wrapText="1"/>
      <protection locked="0"/>
    </xf>
    <xf numFmtId="0" fontId="28" fillId="55" borderId="20" xfId="144" applyFont="1" applyFill="1" applyBorder="1" applyAlignment="1">
      <alignment vertical="center" wrapText="1"/>
      <protection/>
    </xf>
    <xf numFmtId="49" fontId="37" fillId="55" borderId="23" xfId="0" applyNumberFormat="1" applyFont="1" applyFill="1" applyBorder="1" applyAlignment="1">
      <alignment horizontal="center" vertical="center" wrapText="1"/>
    </xf>
    <xf numFmtId="0" fontId="4" fillId="55" borderId="23" xfId="142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vertical="center"/>
    </xf>
    <xf numFmtId="0" fontId="28" fillId="55" borderId="20" xfId="130" applyFont="1" applyFill="1" applyBorder="1" applyAlignment="1" applyProtection="1">
      <alignment horizontal="left" vertical="center" wrapText="1"/>
      <protection locked="0"/>
    </xf>
    <xf numFmtId="49" fontId="31" fillId="55" borderId="20" xfId="133" applyNumberFormat="1" applyFont="1" applyFill="1" applyBorder="1" applyAlignment="1">
      <alignment horizontal="center" vertical="center" wrapText="1"/>
      <protection/>
    </xf>
    <xf numFmtId="49" fontId="4" fillId="55" borderId="20" xfId="144" applyNumberFormat="1" applyFont="1" applyFill="1" applyBorder="1" applyAlignment="1">
      <alignment horizontal="center" vertical="center" wrapText="1"/>
      <protection/>
    </xf>
    <xf numFmtId="0" fontId="7" fillId="55" borderId="23" xfId="130" applyFont="1" applyFill="1" applyBorder="1" applyAlignment="1">
      <alignment vertical="center" wrapText="1"/>
      <protection/>
    </xf>
    <xf numFmtId="0" fontId="4" fillId="55" borderId="23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9" fontId="36" fillId="55" borderId="20" xfId="139" applyNumberFormat="1" applyFont="1" applyFill="1" applyBorder="1" applyAlignment="1">
      <alignment horizontal="center" vertical="center" wrapText="1"/>
      <protection/>
    </xf>
    <xf numFmtId="49" fontId="31" fillId="55" borderId="20" xfId="144" applyNumberFormat="1" applyFont="1" applyFill="1" applyBorder="1" applyAlignment="1">
      <alignment horizontal="center" vertical="center" wrapText="1"/>
      <protection/>
    </xf>
    <xf numFmtId="49" fontId="37" fillId="55" borderId="20" xfId="130" applyNumberFormat="1" applyFont="1" applyFill="1" applyBorder="1" applyAlignment="1">
      <alignment horizontal="center" vertical="center" wrapText="1"/>
      <protection/>
    </xf>
    <xf numFmtId="0" fontId="4" fillId="55" borderId="20" xfId="143" applyFont="1" applyFill="1" applyBorder="1" applyAlignment="1" applyProtection="1">
      <alignment vertical="center" wrapText="1"/>
      <protection locked="0"/>
    </xf>
    <xf numFmtId="0" fontId="32" fillId="55" borderId="20" xfId="130" applyFont="1" applyFill="1" applyBorder="1" applyAlignment="1">
      <alignment vertical="center" wrapText="1"/>
      <protection/>
    </xf>
    <xf numFmtId="0" fontId="44" fillId="55" borderId="20" xfId="139" applyFont="1" applyFill="1" applyBorder="1" applyAlignment="1">
      <alignment vertical="center" wrapText="1"/>
      <protection/>
    </xf>
    <xf numFmtId="0" fontId="4" fillId="55" borderId="20" xfId="130" applyFont="1" applyFill="1" applyBorder="1" applyAlignment="1">
      <alignment horizontal="left" vertical="center" wrapText="1"/>
      <protection/>
    </xf>
    <xf numFmtId="0" fontId="38" fillId="55" borderId="20" xfId="139" applyFont="1" applyFill="1" applyBorder="1" applyAlignment="1">
      <alignment horizontal="left" vertical="center" wrapText="1"/>
      <protection/>
    </xf>
    <xf numFmtId="0" fontId="28" fillId="55" borderId="20" xfId="143" applyFont="1" applyFill="1" applyBorder="1" applyAlignment="1" applyProtection="1">
      <alignment vertical="center" wrapText="1"/>
      <protection locked="0"/>
    </xf>
    <xf numFmtId="0" fontId="4" fillId="55" borderId="20" xfId="143" applyFont="1" applyFill="1" applyBorder="1" applyAlignment="1" applyProtection="1">
      <alignment horizontal="center" vertical="center" wrapText="1"/>
      <protection locked="0"/>
    </xf>
    <xf numFmtId="49" fontId="37" fillId="55" borderId="20" xfId="0" applyNumberFormat="1" applyFont="1" applyFill="1" applyBorder="1" applyAlignment="1">
      <alignment horizontal="center" vertical="center" wrapText="1"/>
    </xf>
    <xf numFmtId="49" fontId="36" fillId="55" borderId="20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left" vertical="center" wrapText="1"/>
    </xf>
    <xf numFmtId="0" fontId="4" fillId="55" borderId="20" xfId="130" applyFont="1" applyFill="1" applyBorder="1" applyAlignment="1">
      <alignment vertical="center" wrapText="1"/>
      <protection/>
    </xf>
    <xf numFmtId="0" fontId="27" fillId="55" borderId="20" xfId="0" applyFont="1" applyFill="1" applyBorder="1" applyAlignment="1">
      <alignment horizontal="left" vertical="center" wrapText="1"/>
    </xf>
    <xf numFmtId="49" fontId="49" fillId="55" borderId="20" xfId="140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left" vertical="center" wrapText="1"/>
    </xf>
    <xf numFmtId="0" fontId="36" fillId="55" borderId="20" xfId="139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 vertical="center" wrapText="1"/>
    </xf>
    <xf numFmtId="0" fontId="36" fillId="55" borderId="20" xfId="139" applyFont="1" applyFill="1" applyBorder="1" applyAlignment="1">
      <alignment horizontal="center" vertical="center" wrapText="1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167" fontId="44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left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56" fillId="0" borderId="26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22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4" fillId="0" borderId="24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textRotation="90" wrapText="1"/>
    </xf>
    <xf numFmtId="0" fontId="44" fillId="0" borderId="22" xfId="0" applyFont="1" applyFill="1" applyBorder="1" applyAlignment="1">
      <alignment horizontal="center" vertical="center" textRotation="90" wrapText="1"/>
    </xf>
    <xf numFmtId="0" fontId="44" fillId="0" borderId="23" xfId="0" applyFont="1" applyFill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4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textRotation="90" wrapText="1"/>
    </xf>
    <xf numFmtId="0" fontId="53" fillId="0" borderId="22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textRotation="90"/>
    </xf>
    <xf numFmtId="0" fontId="44" fillId="0" borderId="20" xfId="0" applyFont="1" applyBorder="1" applyAlignment="1">
      <alignment horizontal="center" vertical="center" textRotation="90"/>
    </xf>
    <xf numFmtId="0" fontId="42" fillId="0" borderId="21" xfId="0" applyFont="1" applyFill="1" applyBorder="1" applyAlignment="1">
      <alignment horizontal="center" vertical="center" textRotation="90" wrapText="1"/>
    </xf>
    <xf numFmtId="0" fontId="42" fillId="0" borderId="22" xfId="0" applyFont="1" applyFill="1" applyBorder="1" applyAlignment="1">
      <alignment horizontal="center" vertical="center" textRotation="90" wrapText="1"/>
    </xf>
    <xf numFmtId="0" fontId="54" fillId="0" borderId="21" xfId="0" applyFont="1" applyBorder="1" applyAlignment="1">
      <alignment horizontal="center" vertical="center" textRotation="90" wrapText="1"/>
    </xf>
    <xf numFmtId="0" fontId="54" fillId="0" borderId="22" xfId="0" applyFont="1" applyBorder="1" applyAlignment="1">
      <alignment horizontal="center" vertical="center" textRotation="90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 textRotation="90" wrapText="1"/>
    </xf>
    <xf numFmtId="2" fontId="6" fillId="0" borderId="20" xfId="0" applyNumberFormat="1" applyFont="1" applyBorder="1" applyAlignment="1">
      <alignment horizontal="center" vertical="center"/>
    </xf>
    <xf numFmtId="167" fontId="42" fillId="0" borderId="20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0" fontId="32" fillId="55" borderId="20" xfId="130" applyFont="1" applyFill="1" applyBorder="1" applyAlignment="1">
      <alignment horizontal="left" vertical="center" wrapText="1"/>
      <protection/>
    </xf>
    <xf numFmtId="49" fontId="2" fillId="55" borderId="20" xfId="130" applyNumberFormat="1" applyFont="1" applyFill="1" applyBorder="1" applyAlignment="1">
      <alignment horizontal="center" vertical="center" wrapText="1"/>
      <protection/>
    </xf>
    <xf numFmtId="0" fontId="57" fillId="55" borderId="20" xfId="130" applyFont="1" applyFill="1" applyBorder="1" applyAlignment="1">
      <alignment horizontal="center" vertical="center" wrapText="1"/>
      <protection/>
    </xf>
    <xf numFmtId="49" fontId="33" fillId="55" borderId="20" xfId="144" applyNumberFormat="1" applyFont="1" applyFill="1" applyBorder="1" applyAlignment="1">
      <alignment horizontal="center" vertical="center" wrapText="1"/>
      <protection/>
    </xf>
    <xf numFmtId="0" fontId="2" fillId="55" borderId="20" xfId="142" applyFont="1" applyFill="1" applyBorder="1" applyAlignment="1">
      <alignment horizontal="center" vertical="center" wrapText="1"/>
      <protection/>
    </xf>
    <xf numFmtId="0" fontId="32" fillId="55" borderId="23" xfId="130" applyFont="1" applyFill="1" applyBorder="1" applyAlignment="1">
      <alignment horizontal="left" vertical="center" wrapText="1"/>
      <protection/>
    </xf>
    <xf numFmtId="49" fontId="2" fillId="55" borderId="23" xfId="130" applyNumberFormat="1" applyFont="1" applyFill="1" applyBorder="1" applyAlignment="1">
      <alignment horizontal="center" vertical="center" wrapText="1"/>
      <protection/>
    </xf>
    <xf numFmtId="0" fontId="57" fillId="55" borderId="23" xfId="130" applyFont="1" applyFill="1" applyBorder="1" applyAlignment="1">
      <alignment horizontal="center" vertical="center" wrapText="1"/>
      <protection/>
    </xf>
    <xf numFmtId="49" fontId="58" fillId="55" borderId="23" xfId="130" applyNumberFormat="1" applyFont="1" applyFill="1" applyBorder="1" applyAlignment="1">
      <alignment horizontal="center" vertical="center" wrapText="1"/>
      <protection/>
    </xf>
    <xf numFmtId="49" fontId="57" fillId="55" borderId="20" xfId="139" applyNumberFormat="1" applyFont="1" applyFill="1" applyBorder="1" applyAlignment="1">
      <alignment horizontal="center" vertical="center" wrapText="1"/>
      <protection/>
    </xf>
    <xf numFmtId="0" fontId="2" fillId="55" borderId="23" xfId="130" applyFont="1" applyFill="1" applyBorder="1" applyAlignment="1">
      <alignment horizontal="center" vertical="center" wrapText="1"/>
      <protection/>
    </xf>
    <xf numFmtId="49" fontId="59" fillId="55" borderId="20" xfId="0" applyNumberFormat="1" applyFont="1" applyFill="1" applyBorder="1" applyAlignment="1">
      <alignment horizontal="center" vertical="center" wrapText="1"/>
    </xf>
    <xf numFmtId="49" fontId="47" fillId="55" borderId="20" xfId="139" applyNumberFormat="1" applyFont="1" applyFill="1" applyBorder="1" applyAlignment="1">
      <alignment horizontal="center" vertical="center" wrapText="1"/>
      <protection/>
    </xf>
    <xf numFmtId="0" fontId="2" fillId="55" borderId="20" xfId="130" applyFont="1" applyFill="1" applyBorder="1" applyAlignment="1" applyProtection="1">
      <alignment horizontal="center" vertical="center" wrapText="1"/>
      <protection locked="0"/>
    </xf>
    <xf numFmtId="49" fontId="57" fillId="55" borderId="23" xfId="139" applyNumberFormat="1" applyFont="1" applyFill="1" applyBorder="1" applyAlignment="1">
      <alignment horizontal="center" vertical="center" wrapText="1"/>
      <protection/>
    </xf>
    <xf numFmtId="0" fontId="32" fillId="55" borderId="23" xfId="0" applyFont="1" applyFill="1" applyBorder="1" applyAlignment="1">
      <alignment horizontal="left" vertical="center" wrapText="1"/>
    </xf>
    <xf numFmtId="49" fontId="33" fillId="55" borderId="23" xfId="144" applyNumberFormat="1" applyFont="1" applyFill="1" applyBorder="1" applyAlignment="1">
      <alignment horizontal="center" vertical="center" wrapText="1"/>
      <protection/>
    </xf>
    <xf numFmtId="0" fontId="2" fillId="55" borderId="23" xfId="144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32" fillId="55" borderId="20" xfId="144" applyFont="1" applyFill="1" applyBorder="1" applyAlignment="1">
      <alignment vertical="center" wrapText="1"/>
      <protection/>
    </xf>
    <xf numFmtId="49" fontId="58" fillId="55" borderId="23" xfId="0" applyNumberFormat="1" applyFont="1" applyFill="1" applyBorder="1" applyAlignment="1">
      <alignment horizontal="center" vertical="center" wrapText="1"/>
    </xf>
    <xf numFmtId="0" fontId="2" fillId="55" borderId="23" xfId="142" applyFont="1" applyFill="1" applyBorder="1" applyAlignment="1">
      <alignment horizontal="center" vertical="center" wrapText="1"/>
      <protection/>
    </xf>
    <xf numFmtId="0" fontId="2" fillId="55" borderId="23" xfId="13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2" fillId="55" borderId="23" xfId="130" applyFont="1" applyFill="1" applyBorder="1" applyAlignment="1" applyProtection="1">
      <alignment horizontal="left" vertical="center" wrapText="1"/>
      <protection locked="0"/>
    </xf>
    <xf numFmtId="0" fontId="32" fillId="55" borderId="20" xfId="146" applyFont="1" applyFill="1" applyBorder="1" applyAlignment="1">
      <alignment horizontal="left" vertical="center" wrapText="1"/>
      <protection/>
    </xf>
    <xf numFmtId="49" fontId="33" fillId="55" borderId="23" xfId="133" applyNumberFormat="1" applyFont="1" applyFill="1" applyBorder="1" applyAlignment="1">
      <alignment horizontal="center" vertical="center" wrapText="1"/>
      <protection/>
    </xf>
    <xf numFmtId="0" fontId="2" fillId="55" borderId="23" xfId="145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33" fillId="55" borderId="23" xfId="130" applyNumberFormat="1" applyFont="1" applyFill="1" applyBorder="1" applyAlignment="1">
      <alignment vertical="center" wrapText="1"/>
      <protection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167" fontId="32" fillId="0" borderId="20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7" fontId="32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57" fillId="55" borderId="23" xfId="130" applyFont="1" applyFill="1" applyBorder="1" applyAlignment="1">
      <alignment vertical="center" wrapText="1"/>
      <protection/>
    </xf>
    <xf numFmtId="167" fontId="2" fillId="0" borderId="20" xfId="0" applyNumberFormat="1" applyFont="1" applyBorder="1" applyAlignment="1">
      <alignment horizontal="center" vertical="center"/>
    </xf>
    <xf numFmtId="167" fontId="32" fillId="0" borderId="31" xfId="0" applyNumberFormat="1" applyFont="1" applyBorder="1" applyAlignment="1">
      <alignment horizontal="center" vertical="center"/>
    </xf>
    <xf numFmtId="0" fontId="32" fillId="55" borderId="23" xfId="130" applyFont="1" applyFill="1" applyBorder="1" applyAlignment="1">
      <alignment vertical="center" wrapText="1"/>
      <protection/>
    </xf>
    <xf numFmtId="0" fontId="2" fillId="55" borderId="23" xfId="130" applyFont="1" applyFill="1" applyBorder="1" applyAlignment="1">
      <alignment horizontal="left" vertical="center" wrapText="1"/>
      <protection/>
    </xf>
    <xf numFmtId="0" fontId="57" fillId="55" borderId="20" xfId="139" applyFont="1" applyFill="1" applyBorder="1" applyAlignment="1">
      <alignment vertical="center" wrapText="1"/>
      <protection/>
    </xf>
    <xf numFmtId="49" fontId="58" fillId="55" borderId="20" xfId="139" applyNumberFormat="1" applyFont="1" applyFill="1" applyBorder="1" applyAlignment="1">
      <alignment horizontal="center" vertical="center" wrapText="1"/>
      <protection/>
    </xf>
    <xf numFmtId="0" fontId="57" fillId="55" borderId="20" xfId="139" applyFont="1" applyFill="1" applyBorder="1" applyAlignment="1">
      <alignment horizontal="center" vertical="center" wrapText="1"/>
      <protection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32" fillId="55" borderId="20" xfId="0" applyFont="1" applyFill="1" applyBorder="1" applyAlignment="1">
      <alignment horizontal="left" vertical="center" wrapText="1"/>
    </xf>
    <xf numFmtId="0" fontId="38" fillId="55" borderId="23" xfId="130" applyFont="1" applyFill="1" applyBorder="1" applyAlignment="1">
      <alignment horizontal="left" vertical="center" wrapText="1"/>
      <protection/>
    </xf>
    <xf numFmtId="0" fontId="32" fillId="55" borderId="20" xfId="130" applyFont="1" applyFill="1" applyBorder="1" applyAlignment="1" applyProtection="1">
      <alignment horizontal="left" vertical="center" wrapText="1"/>
      <protection locked="0"/>
    </xf>
    <xf numFmtId="49" fontId="2" fillId="55" borderId="20" xfId="144" applyNumberFormat="1" applyFont="1" applyFill="1" applyBorder="1" applyAlignment="1">
      <alignment horizontal="center" vertical="center" wrapText="1"/>
      <protection/>
    </xf>
    <xf numFmtId="49" fontId="33" fillId="55" borderId="20" xfId="133" applyNumberFormat="1" applyFont="1" applyFill="1" applyBorder="1" applyAlignment="1">
      <alignment horizontal="center" vertical="center" wrapText="1"/>
      <protection/>
    </xf>
    <xf numFmtId="0" fontId="2" fillId="55" borderId="20" xfId="145" applyFont="1" applyFill="1" applyBorder="1" applyAlignment="1">
      <alignment horizontal="center" vertical="center" wrapText="1"/>
      <protection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130" applyFont="1" applyFill="1" applyBorder="1" applyAlignment="1">
      <alignment horizontal="center" vertical="center" wrapText="1"/>
      <protection/>
    </xf>
    <xf numFmtId="0" fontId="32" fillId="55" borderId="20" xfId="143" applyFont="1" applyFill="1" applyBorder="1" applyAlignment="1" applyProtection="1">
      <alignment vertical="center" wrapText="1"/>
      <protection locked="0"/>
    </xf>
    <xf numFmtId="0" fontId="2" fillId="55" borderId="20" xfId="143" applyFont="1" applyFill="1" applyBorder="1" applyAlignment="1" applyProtection="1">
      <alignment horizontal="center" vertical="center" wrapText="1"/>
      <protection locked="0"/>
    </xf>
    <xf numFmtId="0" fontId="32" fillId="55" borderId="20" xfId="0" applyFont="1" applyFill="1" applyBorder="1" applyAlignment="1">
      <alignment vertical="center" wrapText="1"/>
    </xf>
    <xf numFmtId="0" fontId="2" fillId="55" borderId="20" xfId="0" applyFont="1" applyFill="1" applyBorder="1" applyAlignment="1">
      <alignment vertical="center" wrapText="1"/>
    </xf>
    <xf numFmtId="49" fontId="57" fillId="55" borderId="20" xfId="0" applyNumberFormat="1" applyFont="1" applyFill="1" applyBorder="1" applyAlignment="1">
      <alignment horizontal="center" vertical="center" wrapText="1"/>
    </xf>
    <xf numFmtId="0" fontId="2" fillId="55" borderId="20" xfId="130" applyFont="1" applyFill="1" applyBorder="1" applyAlignment="1">
      <alignment vertical="center" wrapText="1"/>
      <protection/>
    </xf>
  </cellXfs>
  <cellStyles count="152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_Выездка ноябрь 2010 г." xfId="133"/>
    <cellStyle name="Обычный 3" xfId="134"/>
    <cellStyle name="Обычный 3 2" xfId="135"/>
    <cellStyle name="Обычный 3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_Выездка ноябрь 2010 г. 2" xfId="142"/>
    <cellStyle name="Обычный_Лист Microsoft Excel" xfId="143"/>
    <cellStyle name="Обычный_Россия (В) юниоры" xfId="144"/>
    <cellStyle name="Обычный_Тех.рез.езда молод.лош." xfId="145"/>
    <cellStyle name="Обычный_ЧМ выездка" xfId="146"/>
    <cellStyle name="Followed Hyperlink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Percent" xfId="154"/>
    <cellStyle name="Процентный 2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Финансовый 2" xfId="162"/>
    <cellStyle name="Финансовый 3" xfId="163"/>
    <cellStyle name="Хороший" xfId="164"/>
    <cellStyle name="Хороший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</xdr:col>
      <xdr:colOff>1009650</xdr:colOff>
      <xdr:row>1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828675</xdr:colOff>
      <xdr:row>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</xdr:rowOff>
    </xdr:from>
    <xdr:to>
      <xdr:col>2</xdr:col>
      <xdr:colOff>828675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95250</xdr:rowOff>
    </xdr:from>
    <xdr:to>
      <xdr:col>2</xdr:col>
      <xdr:colOff>857250</xdr:colOff>
      <xdr:row>26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3153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1</xdr:col>
      <xdr:colOff>771525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152400</xdr:rowOff>
    </xdr:from>
    <xdr:to>
      <xdr:col>1</xdr:col>
      <xdr:colOff>838200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view="pageBreakPreview" zoomScale="70" zoomScaleNormal="75" zoomScaleSheetLayoutView="70" workbookViewId="0" topLeftCell="A5">
      <selection activeCell="T10" sqref="T10"/>
    </sheetView>
  </sheetViews>
  <sheetFormatPr defaultColWidth="9.00390625" defaultRowHeight="12.75"/>
  <cols>
    <col min="1" max="1" width="4.75390625" style="2" customWidth="1"/>
    <col min="2" max="2" width="17.25390625" style="2" customWidth="1"/>
    <col min="3" max="3" width="17.25390625" style="2" hidden="1" customWidth="1"/>
    <col min="4" max="4" width="5.75390625" style="2" customWidth="1"/>
    <col min="5" max="5" width="31.625" style="2" customWidth="1"/>
    <col min="6" max="6" width="11.125" style="2" hidden="1" customWidth="1"/>
    <col min="7" max="7" width="12.875" style="2" hidden="1" customWidth="1"/>
    <col min="8" max="8" width="18.75390625" style="2" customWidth="1"/>
    <col min="9" max="9" width="7.00390625" style="2" customWidth="1"/>
    <col min="10" max="10" width="8.00390625" style="2" customWidth="1"/>
    <col min="11" max="11" width="4.625" style="2" customWidth="1"/>
    <col min="12" max="12" width="7.00390625" style="2" customWidth="1"/>
    <col min="13" max="13" width="8.125" style="2" customWidth="1"/>
    <col min="14" max="14" width="4.25390625" style="2" customWidth="1"/>
    <col min="15" max="15" width="6.625" style="2" customWidth="1"/>
    <col min="16" max="16" width="8.125" style="2" customWidth="1"/>
    <col min="17" max="18" width="5.00390625" style="2" customWidth="1"/>
    <col min="19" max="19" width="7.25390625" style="2" customWidth="1"/>
    <col min="20" max="20" width="8.375" style="2" customWidth="1"/>
    <col min="21" max="22" width="9.125" style="2" customWidth="1"/>
    <col min="23" max="23" width="9.125" style="3" customWidth="1"/>
    <col min="24" max="16384" width="9.125" style="2" customWidth="1"/>
  </cols>
  <sheetData>
    <row r="1" spans="1:24" ht="25.5" customHeight="1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W1" s="2"/>
      <c r="X1" s="3"/>
    </row>
    <row r="2" spans="1:24" ht="35.25" customHeight="1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W2" s="2"/>
      <c r="X2" s="3"/>
    </row>
    <row r="3" spans="1:24" ht="22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W3" s="2"/>
      <c r="X3" s="3"/>
    </row>
    <row r="4" spans="1:24" ht="18.75" customHeight="1">
      <c r="A4" s="148" t="s">
        <v>215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W4" s="2"/>
      <c r="X4" s="3"/>
    </row>
    <row r="5" spans="1:24" ht="22.5" customHeight="1">
      <c r="A5" s="149" t="s">
        <v>17</v>
      </c>
      <c r="B5" s="149"/>
      <c r="C5" s="4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49" t="s">
        <v>74</v>
      </c>
      <c r="S5" s="149"/>
      <c r="T5" s="149"/>
      <c r="W5" s="2"/>
      <c r="X5" s="3"/>
    </row>
    <row r="6" spans="1:20" ht="12.75" customHeight="1">
      <c r="A6" s="140" t="s">
        <v>18</v>
      </c>
      <c r="B6" s="127" t="s">
        <v>19</v>
      </c>
      <c r="C6" s="30"/>
      <c r="D6" s="134" t="s">
        <v>9</v>
      </c>
      <c r="E6" s="127" t="s">
        <v>48</v>
      </c>
      <c r="F6" s="143" t="s">
        <v>21</v>
      </c>
      <c r="G6" s="143" t="s">
        <v>22</v>
      </c>
      <c r="H6" s="127" t="s">
        <v>0</v>
      </c>
      <c r="I6" s="128" t="s">
        <v>1</v>
      </c>
      <c r="J6" s="129"/>
      <c r="K6" s="129"/>
      <c r="L6" s="129"/>
      <c r="M6" s="129"/>
      <c r="N6" s="129"/>
      <c r="O6" s="129"/>
      <c r="P6" s="129"/>
      <c r="Q6" s="130"/>
      <c r="R6" s="131" t="s">
        <v>8</v>
      </c>
      <c r="S6" s="134" t="s">
        <v>2</v>
      </c>
      <c r="T6" s="134" t="s">
        <v>3</v>
      </c>
    </row>
    <row r="7" spans="1:20" ht="20.25" customHeight="1">
      <c r="A7" s="141"/>
      <c r="B7" s="127"/>
      <c r="C7" s="31"/>
      <c r="D7" s="135"/>
      <c r="E7" s="127"/>
      <c r="F7" s="144"/>
      <c r="G7" s="144"/>
      <c r="H7" s="127"/>
      <c r="I7" s="137" t="s">
        <v>14</v>
      </c>
      <c r="J7" s="138"/>
      <c r="K7" s="139"/>
      <c r="L7" s="127" t="s">
        <v>7</v>
      </c>
      <c r="M7" s="127"/>
      <c r="N7" s="127"/>
      <c r="O7" s="127" t="s">
        <v>6</v>
      </c>
      <c r="P7" s="127"/>
      <c r="Q7" s="127"/>
      <c r="R7" s="132"/>
      <c r="S7" s="135"/>
      <c r="T7" s="135"/>
    </row>
    <row r="8" spans="1:20" ht="33" customHeight="1">
      <c r="A8" s="142"/>
      <c r="B8" s="127"/>
      <c r="C8" s="32"/>
      <c r="D8" s="136"/>
      <c r="E8" s="127"/>
      <c r="F8" s="145"/>
      <c r="G8" s="145"/>
      <c r="H8" s="127"/>
      <c r="I8" s="5" t="s">
        <v>4</v>
      </c>
      <c r="J8" s="6" t="s">
        <v>5</v>
      </c>
      <c r="K8" s="7" t="s">
        <v>15</v>
      </c>
      <c r="L8" s="5" t="s">
        <v>4</v>
      </c>
      <c r="M8" s="6" t="s">
        <v>5</v>
      </c>
      <c r="N8" s="7" t="s">
        <v>15</v>
      </c>
      <c r="O8" s="5" t="s">
        <v>4</v>
      </c>
      <c r="P8" s="6" t="s">
        <v>5</v>
      </c>
      <c r="Q8" s="7" t="s">
        <v>15</v>
      </c>
      <c r="R8" s="133"/>
      <c r="S8" s="136"/>
      <c r="T8" s="136"/>
    </row>
    <row r="9" spans="1:20" ht="33" customHeight="1">
      <c r="A9" s="123" t="s">
        <v>78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5"/>
    </row>
    <row r="10" spans="1:23" s="38" customFormat="1" ht="65.25" customHeight="1">
      <c r="A10" s="35">
        <v>1</v>
      </c>
      <c r="B10" s="58" t="s">
        <v>80</v>
      </c>
      <c r="C10" s="59"/>
      <c r="D10" s="60" t="s">
        <v>35</v>
      </c>
      <c r="E10" s="55" t="s">
        <v>84</v>
      </c>
      <c r="F10" s="61" t="s">
        <v>85</v>
      </c>
      <c r="G10" s="60" t="s">
        <v>86</v>
      </c>
      <c r="H10" s="60" t="s">
        <v>82</v>
      </c>
      <c r="I10" s="114">
        <v>106</v>
      </c>
      <c r="J10" s="115">
        <f>I10/1.7</f>
        <v>62.35294117647059</v>
      </c>
      <c r="K10" s="116">
        <v>1</v>
      </c>
      <c r="L10" s="117">
        <v>106.5</v>
      </c>
      <c r="M10" s="115">
        <f>L10/1.7</f>
        <v>62.64705882352941</v>
      </c>
      <c r="N10" s="116">
        <v>1</v>
      </c>
      <c r="O10" s="117">
        <v>92.5</v>
      </c>
      <c r="P10" s="115">
        <f>O10/1.7</f>
        <v>54.411764705882355</v>
      </c>
      <c r="Q10" s="116">
        <v>1</v>
      </c>
      <c r="R10" s="117"/>
      <c r="S10" s="117">
        <f>SUM(I10+L10+O10)</f>
        <v>305</v>
      </c>
      <c r="T10" s="115">
        <f>S10/1.7/3</f>
        <v>59.80392156862745</v>
      </c>
      <c r="W10" s="39"/>
    </row>
    <row r="11" spans="1:23" s="38" customFormat="1" ht="30" customHeight="1">
      <c r="A11" s="122" t="s">
        <v>79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W11" s="39"/>
    </row>
    <row r="12" spans="1:23" s="38" customFormat="1" ht="59.25" customHeight="1">
      <c r="A12" s="37">
        <v>1</v>
      </c>
      <c r="B12" s="63" t="s">
        <v>89</v>
      </c>
      <c r="C12" s="64"/>
      <c r="D12" s="62" t="s">
        <v>35</v>
      </c>
      <c r="E12" s="56" t="s">
        <v>88</v>
      </c>
      <c r="F12" s="65"/>
      <c r="G12" s="62" t="s">
        <v>12</v>
      </c>
      <c r="H12" s="57" t="s">
        <v>17</v>
      </c>
      <c r="I12" s="40">
        <v>47.5</v>
      </c>
      <c r="J12" s="17">
        <f>I12/0.5</f>
        <v>95</v>
      </c>
      <c r="K12" s="18">
        <v>1</v>
      </c>
      <c r="L12" s="16">
        <v>49.5</v>
      </c>
      <c r="M12" s="17">
        <f>L12/0.5</f>
        <v>99</v>
      </c>
      <c r="N12" s="18">
        <v>1</v>
      </c>
      <c r="O12" s="16">
        <v>45</v>
      </c>
      <c r="P12" s="17">
        <f>O12/0.5</f>
        <v>90</v>
      </c>
      <c r="Q12" s="18">
        <v>2</v>
      </c>
      <c r="R12" s="16"/>
      <c r="S12" s="16">
        <f>SUM(I12+L12+O12)</f>
        <v>142</v>
      </c>
      <c r="T12" s="17">
        <f>S12/0.5/3</f>
        <v>94.66666666666667</v>
      </c>
      <c r="W12" s="39"/>
    </row>
    <row r="13" spans="1:23" s="38" customFormat="1" ht="59.25" customHeight="1">
      <c r="A13" s="37">
        <v>2</v>
      </c>
      <c r="B13" s="63" t="s">
        <v>87</v>
      </c>
      <c r="C13" s="64"/>
      <c r="D13" s="62" t="s">
        <v>35</v>
      </c>
      <c r="E13" s="56" t="s">
        <v>88</v>
      </c>
      <c r="F13" s="65"/>
      <c r="G13" s="62" t="s">
        <v>12</v>
      </c>
      <c r="H13" s="57" t="s">
        <v>17</v>
      </c>
      <c r="I13" s="40">
        <v>45</v>
      </c>
      <c r="J13" s="17">
        <f>I13/0.5</f>
        <v>90</v>
      </c>
      <c r="K13" s="18">
        <v>2</v>
      </c>
      <c r="L13" s="16">
        <v>46.5</v>
      </c>
      <c r="M13" s="17">
        <f>L13/0.5</f>
        <v>93</v>
      </c>
      <c r="N13" s="18">
        <v>2</v>
      </c>
      <c r="O13" s="16">
        <v>48</v>
      </c>
      <c r="P13" s="17">
        <f>O13/0.5</f>
        <v>96</v>
      </c>
      <c r="Q13" s="18">
        <v>1</v>
      </c>
      <c r="R13" s="16"/>
      <c r="S13" s="16">
        <f>SUM(I13+L13+O13)</f>
        <v>139.5</v>
      </c>
      <c r="T13" s="17">
        <f>S13/0.5/3</f>
        <v>93</v>
      </c>
      <c r="W13" s="39"/>
    </row>
    <row r="14" spans="1:23" s="38" customFormat="1" ht="59.25" customHeight="1">
      <c r="A14" s="37">
        <v>3</v>
      </c>
      <c r="B14" s="63" t="s">
        <v>90</v>
      </c>
      <c r="C14" s="64"/>
      <c r="D14" s="62" t="s">
        <v>35</v>
      </c>
      <c r="E14" s="56" t="s">
        <v>88</v>
      </c>
      <c r="F14" s="65"/>
      <c r="G14" s="62" t="s">
        <v>12</v>
      </c>
      <c r="H14" s="57" t="s">
        <v>17</v>
      </c>
      <c r="I14" s="40">
        <v>43</v>
      </c>
      <c r="J14" s="17">
        <f>I14/0.5</f>
        <v>86</v>
      </c>
      <c r="K14" s="18">
        <v>3</v>
      </c>
      <c r="L14" s="16">
        <v>43</v>
      </c>
      <c r="M14" s="17">
        <f>L14/0.5</f>
        <v>86</v>
      </c>
      <c r="N14" s="18">
        <v>3</v>
      </c>
      <c r="O14" s="16">
        <v>40</v>
      </c>
      <c r="P14" s="17">
        <f>O14/0.5</f>
        <v>80</v>
      </c>
      <c r="Q14" s="18">
        <v>3</v>
      </c>
      <c r="R14" s="16"/>
      <c r="S14" s="16">
        <f>SUM(I14+L14+O14)</f>
        <v>126</v>
      </c>
      <c r="T14" s="17">
        <f>S14/0.5/3</f>
        <v>84</v>
      </c>
      <c r="W14" s="39"/>
    </row>
    <row r="15" spans="1:20" s="27" customFormat="1" ht="42.75" customHeight="1">
      <c r="A15" s="126" t="s">
        <v>307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</sheetData>
  <sheetProtection/>
  <mergeCells count="23">
    <mergeCell ref="A1:T1"/>
    <mergeCell ref="A2:T2"/>
    <mergeCell ref="A3:T3"/>
    <mergeCell ref="A4:T4"/>
    <mergeCell ref="A5:B5"/>
    <mergeCell ref="R5:T5"/>
    <mergeCell ref="O7:Q7"/>
    <mergeCell ref="A6:A8"/>
    <mergeCell ref="B6:B8"/>
    <mergeCell ref="D6:D8"/>
    <mergeCell ref="E6:E8"/>
    <mergeCell ref="F6:F8"/>
    <mergeCell ref="G6:G8"/>
    <mergeCell ref="A11:T11"/>
    <mergeCell ref="A9:T9"/>
    <mergeCell ref="A15:T15"/>
    <mergeCell ref="H6:H8"/>
    <mergeCell ref="I6:Q6"/>
    <mergeCell ref="R6:R8"/>
    <mergeCell ref="S6:S8"/>
    <mergeCell ref="T6:T8"/>
    <mergeCell ref="I7:K7"/>
    <mergeCell ref="L7:N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77" zoomScaleSheetLayoutView="77" zoomScalePageLayoutView="0" workbookViewId="0" topLeftCell="A1">
      <selection activeCell="E14" sqref="E14"/>
    </sheetView>
  </sheetViews>
  <sheetFormatPr defaultColWidth="9.00390625" defaultRowHeight="12.75"/>
  <cols>
    <col min="1" max="1" width="4.00390625" style="1" customWidth="1"/>
    <col min="2" max="2" width="15.875" style="9" customWidth="1"/>
    <col min="3" max="3" width="15.875" style="9" hidden="1" customWidth="1"/>
    <col min="4" max="4" width="6.25390625" style="9" customWidth="1"/>
    <col min="5" max="5" width="28.75390625" style="9" customWidth="1"/>
    <col min="6" max="6" width="8.125" style="14" hidden="1" customWidth="1"/>
    <col min="7" max="7" width="11.625" style="10" hidden="1" customWidth="1"/>
    <col min="8" max="8" width="17.00390625" style="12" customWidth="1"/>
    <col min="9" max="9" width="13.375" style="12" customWidth="1"/>
    <col min="10" max="10" width="7.25390625" style="1" customWidth="1"/>
    <col min="11" max="11" width="8.125" style="1" customWidth="1"/>
    <col min="12" max="12" width="4.125" style="1" customWidth="1"/>
    <col min="13" max="13" width="7.375" style="1" customWidth="1"/>
    <col min="14" max="14" width="9.375" style="1" customWidth="1"/>
    <col min="15" max="15" width="4.375" style="1" customWidth="1"/>
    <col min="16" max="16" width="6.00390625" style="1" customWidth="1"/>
    <col min="17" max="17" width="8.625" style="1" customWidth="1"/>
    <col min="18" max="18" width="4.125" style="1" customWidth="1"/>
    <col min="19" max="19" width="4.875" style="1" customWidth="1"/>
    <col min="20" max="20" width="6.125" style="1" customWidth="1"/>
    <col min="21" max="21" width="8.875" style="1" customWidth="1"/>
    <col min="22" max="22" width="6.125" style="1" hidden="1" customWidth="1"/>
    <col min="23" max="16384" width="9.125" style="1" customWidth="1"/>
  </cols>
  <sheetData>
    <row r="1" spans="1:26" s="2" customFormat="1" ht="25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Z1" s="3"/>
    </row>
    <row r="2" spans="1:25" s="2" customFormat="1" ht="27.75" customHeight="1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Y2" s="3"/>
    </row>
    <row r="3" spans="1:25" s="2" customFormat="1" ht="27.75" customHeight="1">
      <c r="A3" s="147" t="s">
        <v>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Y3" s="3"/>
    </row>
    <row r="4" spans="1:25" s="2" customFormat="1" ht="27.75" customHeight="1">
      <c r="A4" s="148" t="s">
        <v>215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Y4" s="3"/>
    </row>
    <row r="5" spans="1:25" s="2" customFormat="1" ht="27.75" customHeight="1">
      <c r="A5" s="149" t="s">
        <v>17</v>
      </c>
      <c r="B5" s="149"/>
      <c r="C5" s="4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49" t="s">
        <v>74</v>
      </c>
      <c r="T5" s="149"/>
      <c r="U5" s="149"/>
      <c r="Y5" s="3"/>
    </row>
    <row r="6" spans="1:22" s="2" customFormat="1" ht="12.75" customHeight="1">
      <c r="A6" s="140" t="s">
        <v>18</v>
      </c>
      <c r="B6" s="127" t="s">
        <v>13</v>
      </c>
      <c r="C6" s="24"/>
      <c r="D6" s="134" t="s">
        <v>9</v>
      </c>
      <c r="E6" s="158" t="s">
        <v>49</v>
      </c>
      <c r="F6" s="155" t="s">
        <v>21</v>
      </c>
      <c r="G6" s="143" t="s">
        <v>24</v>
      </c>
      <c r="H6" s="127" t="s">
        <v>0</v>
      </c>
      <c r="I6" s="143" t="s">
        <v>216</v>
      </c>
      <c r="J6" s="152" t="s">
        <v>1</v>
      </c>
      <c r="K6" s="153"/>
      <c r="L6" s="153"/>
      <c r="M6" s="153"/>
      <c r="N6" s="153"/>
      <c r="O6" s="153"/>
      <c r="P6" s="153"/>
      <c r="Q6" s="153"/>
      <c r="R6" s="154"/>
      <c r="S6" s="131" t="s">
        <v>8</v>
      </c>
      <c r="T6" s="134" t="s">
        <v>2</v>
      </c>
      <c r="U6" s="151" t="s">
        <v>3</v>
      </c>
      <c r="V6" s="150" t="s">
        <v>10</v>
      </c>
    </row>
    <row r="7" spans="1:22" s="2" customFormat="1" ht="29.25" customHeight="1">
      <c r="A7" s="141"/>
      <c r="B7" s="127"/>
      <c r="C7" s="25"/>
      <c r="D7" s="135"/>
      <c r="E7" s="158"/>
      <c r="F7" s="156"/>
      <c r="G7" s="144"/>
      <c r="H7" s="127"/>
      <c r="I7" s="144"/>
      <c r="J7" s="137" t="s">
        <v>14</v>
      </c>
      <c r="K7" s="138"/>
      <c r="L7" s="139"/>
      <c r="M7" s="127" t="s">
        <v>7</v>
      </c>
      <c r="N7" s="127"/>
      <c r="O7" s="127"/>
      <c r="P7" s="127" t="s">
        <v>6</v>
      </c>
      <c r="Q7" s="127"/>
      <c r="R7" s="127"/>
      <c r="S7" s="132"/>
      <c r="T7" s="135"/>
      <c r="U7" s="151"/>
      <c r="V7" s="151"/>
    </row>
    <row r="8" spans="1:22" s="2" customFormat="1" ht="26.25" customHeight="1">
      <c r="A8" s="142"/>
      <c r="B8" s="127"/>
      <c r="C8" s="26"/>
      <c r="D8" s="136"/>
      <c r="E8" s="158"/>
      <c r="F8" s="157"/>
      <c r="G8" s="145"/>
      <c r="H8" s="127"/>
      <c r="I8" s="145"/>
      <c r="J8" s="5" t="s">
        <v>4</v>
      </c>
      <c r="K8" s="5" t="s">
        <v>5</v>
      </c>
      <c r="L8" s="8" t="s">
        <v>15</v>
      </c>
      <c r="M8" s="5" t="s">
        <v>4</v>
      </c>
      <c r="N8" s="5" t="s">
        <v>5</v>
      </c>
      <c r="O8" s="8" t="s">
        <v>15</v>
      </c>
      <c r="P8" s="5" t="s">
        <v>4</v>
      </c>
      <c r="Q8" s="5" t="s">
        <v>5</v>
      </c>
      <c r="R8" s="8" t="s">
        <v>15</v>
      </c>
      <c r="S8" s="133"/>
      <c r="T8" s="136"/>
      <c r="U8" s="151"/>
      <c r="V8" s="151"/>
    </row>
    <row r="9" spans="1:22" s="2" customFormat="1" ht="57" customHeight="1">
      <c r="A9" s="19">
        <f aca="true" t="shared" si="0" ref="A9:A15">RANK(U9,U$9:U$15,0)</f>
        <v>1</v>
      </c>
      <c r="B9" s="55" t="s">
        <v>114</v>
      </c>
      <c r="C9" s="64" t="s">
        <v>115</v>
      </c>
      <c r="D9" s="62">
        <v>1</v>
      </c>
      <c r="E9" s="110" t="s">
        <v>116</v>
      </c>
      <c r="F9" s="103" t="s">
        <v>51</v>
      </c>
      <c r="G9" s="104" t="s">
        <v>77</v>
      </c>
      <c r="H9" s="66" t="s">
        <v>17</v>
      </c>
      <c r="I9" s="66" t="s">
        <v>226</v>
      </c>
      <c r="J9" s="16">
        <v>207.5</v>
      </c>
      <c r="K9" s="17">
        <f aca="true" t="shared" si="1" ref="K9:K15">J9/3.2</f>
        <v>64.84375</v>
      </c>
      <c r="L9" s="18">
        <f aca="true" t="shared" si="2" ref="L9:L15">RANK(K9,K$9:K$15,0)</f>
        <v>1</v>
      </c>
      <c r="M9" s="16">
        <v>211.5</v>
      </c>
      <c r="N9" s="17">
        <f aca="true" t="shared" si="3" ref="N9:N15">M9/3.2</f>
        <v>66.09375</v>
      </c>
      <c r="O9" s="18">
        <f aca="true" t="shared" si="4" ref="O9:O15">RANK(N9,N$9:N$15,0)</f>
        <v>1</v>
      </c>
      <c r="P9" s="16">
        <v>213</v>
      </c>
      <c r="Q9" s="17">
        <f aca="true" t="shared" si="5" ref="Q9:Q15">P9/3.2</f>
        <v>66.5625</v>
      </c>
      <c r="R9" s="18">
        <f aca="true" t="shared" si="6" ref="R9:R15">RANK(Q9,Q$9:Q$15,0)</f>
        <v>1</v>
      </c>
      <c r="S9" s="16"/>
      <c r="T9" s="16">
        <f aca="true" t="shared" si="7" ref="T9:T15">SUM(J9+M9+P9)</f>
        <v>632</v>
      </c>
      <c r="U9" s="17">
        <f aca="true" t="shared" si="8" ref="U9:U15">T9/3.2/3</f>
        <v>65.83333333333333</v>
      </c>
      <c r="V9" s="16"/>
    </row>
    <row r="10" spans="1:22" s="2" customFormat="1" ht="57" customHeight="1">
      <c r="A10" s="19">
        <f t="shared" si="0"/>
        <v>2</v>
      </c>
      <c r="B10" s="79" t="s">
        <v>261</v>
      </c>
      <c r="C10" s="80" t="s">
        <v>117</v>
      </c>
      <c r="D10" s="81">
        <v>1</v>
      </c>
      <c r="E10" s="82" t="s">
        <v>118</v>
      </c>
      <c r="F10" s="83" t="s">
        <v>50</v>
      </c>
      <c r="G10" s="84" t="s">
        <v>119</v>
      </c>
      <c r="H10" s="66" t="s">
        <v>17</v>
      </c>
      <c r="I10" s="66" t="s">
        <v>222</v>
      </c>
      <c r="J10" s="16">
        <v>201.5</v>
      </c>
      <c r="K10" s="17">
        <f t="shared" si="1"/>
        <v>62.96875</v>
      </c>
      <c r="L10" s="18">
        <f t="shared" si="2"/>
        <v>2</v>
      </c>
      <c r="M10" s="16">
        <v>200</v>
      </c>
      <c r="N10" s="17">
        <f t="shared" si="3"/>
        <v>62.5</v>
      </c>
      <c r="O10" s="18">
        <f t="shared" si="4"/>
        <v>3</v>
      </c>
      <c r="P10" s="16">
        <v>209.5</v>
      </c>
      <c r="Q10" s="17">
        <f t="shared" si="5"/>
        <v>65.46875</v>
      </c>
      <c r="R10" s="18">
        <f t="shared" si="6"/>
        <v>2</v>
      </c>
      <c r="S10" s="16"/>
      <c r="T10" s="16">
        <f t="shared" si="7"/>
        <v>611</v>
      </c>
      <c r="U10" s="17">
        <f t="shared" si="8"/>
        <v>63.645833333333336</v>
      </c>
      <c r="V10" s="16"/>
    </row>
    <row r="11" spans="1:22" s="2" customFormat="1" ht="57" customHeight="1">
      <c r="A11" s="19">
        <f t="shared" si="0"/>
        <v>3</v>
      </c>
      <c r="B11" s="58" t="s">
        <v>109</v>
      </c>
      <c r="C11" s="75" t="s">
        <v>110</v>
      </c>
      <c r="D11" s="60">
        <v>2</v>
      </c>
      <c r="E11" s="76" t="s">
        <v>111</v>
      </c>
      <c r="F11" s="77" t="s">
        <v>112</v>
      </c>
      <c r="G11" s="78" t="s">
        <v>113</v>
      </c>
      <c r="H11" s="70" t="s">
        <v>97</v>
      </c>
      <c r="I11" s="70" t="s">
        <v>221</v>
      </c>
      <c r="J11" s="16">
        <v>194</v>
      </c>
      <c r="K11" s="17">
        <f t="shared" si="1"/>
        <v>60.625</v>
      </c>
      <c r="L11" s="18">
        <f t="shared" si="2"/>
        <v>4</v>
      </c>
      <c r="M11" s="16">
        <v>200.5</v>
      </c>
      <c r="N11" s="17">
        <f t="shared" si="3"/>
        <v>62.65625</v>
      </c>
      <c r="O11" s="18">
        <f t="shared" si="4"/>
        <v>2</v>
      </c>
      <c r="P11" s="16">
        <v>196</v>
      </c>
      <c r="Q11" s="17">
        <f t="shared" si="5"/>
        <v>61.25</v>
      </c>
      <c r="R11" s="18">
        <f t="shared" si="6"/>
        <v>6</v>
      </c>
      <c r="S11" s="16"/>
      <c r="T11" s="16">
        <f t="shared" si="7"/>
        <v>590.5</v>
      </c>
      <c r="U11" s="17">
        <f t="shared" si="8"/>
        <v>61.510416666666664</v>
      </c>
      <c r="V11" s="16"/>
    </row>
    <row r="12" spans="1:22" s="2" customFormat="1" ht="57" customHeight="1">
      <c r="A12" s="19">
        <f t="shared" si="0"/>
        <v>4</v>
      </c>
      <c r="B12" s="58" t="s">
        <v>98</v>
      </c>
      <c r="C12" s="64" t="s">
        <v>99</v>
      </c>
      <c r="D12" s="60" t="s">
        <v>27</v>
      </c>
      <c r="E12" s="68" t="s">
        <v>100</v>
      </c>
      <c r="F12" s="72" t="s">
        <v>101</v>
      </c>
      <c r="G12" s="92" t="s">
        <v>102</v>
      </c>
      <c r="H12" s="57" t="s">
        <v>17</v>
      </c>
      <c r="I12" s="57" t="s">
        <v>218</v>
      </c>
      <c r="J12" s="16">
        <v>192.5</v>
      </c>
      <c r="K12" s="17">
        <f t="shared" si="1"/>
        <v>60.15625</v>
      </c>
      <c r="L12" s="18">
        <f t="shared" si="2"/>
        <v>5</v>
      </c>
      <c r="M12" s="16">
        <v>196</v>
      </c>
      <c r="N12" s="17">
        <f t="shared" si="3"/>
        <v>61.25</v>
      </c>
      <c r="O12" s="18">
        <f t="shared" si="4"/>
        <v>4</v>
      </c>
      <c r="P12" s="16">
        <v>199.5</v>
      </c>
      <c r="Q12" s="17">
        <f t="shared" si="5"/>
        <v>62.34375</v>
      </c>
      <c r="R12" s="18">
        <f t="shared" si="6"/>
        <v>4</v>
      </c>
      <c r="S12" s="16"/>
      <c r="T12" s="16">
        <f t="shared" si="7"/>
        <v>588</v>
      </c>
      <c r="U12" s="17">
        <f t="shared" si="8"/>
        <v>61.25</v>
      </c>
      <c r="V12" s="16"/>
    </row>
    <row r="13" spans="1:22" s="2" customFormat="1" ht="57" customHeight="1">
      <c r="A13" s="19">
        <f t="shared" si="0"/>
        <v>4</v>
      </c>
      <c r="B13" s="58" t="s">
        <v>103</v>
      </c>
      <c r="C13" s="59" t="s">
        <v>104</v>
      </c>
      <c r="D13" s="60" t="s">
        <v>11</v>
      </c>
      <c r="E13" s="56" t="s">
        <v>105</v>
      </c>
      <c r="F13" s="61" t="s">
        <v>60</v>
      </c>
      <c r="G13" s="60" t="s">
        <v>61</v>
      </c>
      <c r="H13" s="70" t="s">
        <v>97</v>
      </c>
      <c r="I13" s="70" t="s">
        <v>219</v>
      </c>
      <c r="J13" s="16">
        <v>198</v>
      </c>
      <c r="K13" s="17">
        <f t="shared" si="1"/>
        <v>61.875</v>
      </c>
      <c r="L13" s="18">
        <f t="shared" si="2"/>
        <v>3</v>
      </c>
      <c r="M13" s="16">
        <v>193.5</v>
      </c>
      <c r="N13" s="17">
        <f t="shared" si="3"/>
        <v>60.46875</v>
      </c>
      <c r="O13" s="18">
        <f t="shared" si="4"/>
        <v>5</v>
      </c>
      <c r="P13" s="16">
        <v>196.5</v>
      </c>
      <c r="Q13" s="17">
        <f t="shared" si="5"/>
        <v>61.40625</v>
      </c>
      <c r="R13" s="18">
        <f t="shared" si="6"/>
        <v>5</v>
      </c>
      <c r="S13" s="16"/>
      <c r="T13" s="16">
        <f t="shared" si="7"/>
        <v>588</v>
      </c>
      <c r="U13" s="17">
        <f t="shared" si="8"/>
        <v>61.25</v>
      </c>
      <c r="V13" s="16"/>
    </row>
    <row r="14" spans="1:22" s="2" customFormat="1" ht="57" customHeight="1">
      <c r="A14" s="19">
        <f t="shared" si="0"/>
        <v>6</v>
      </c>
      <c r="B14" s="58" t="s">
        <v>106</v>
      </c>
      <c r="C14" s="59"/>
      <c r="D14" s="60" t="s">
        <v>35</v>
      </c>
      <c r="E14" s="71" t="s">
        <v>107</v>
      </c>
      <c r="F14" s="69" t="s">
        <v>108</v>
      </c>
      <c r="G14" s="84" t="s">
        <v>55</v>
      </c>
      <c r="H14" s="74" t="s">
        <v>269</v>
      </c>
      <c r="I14" s="74" t="s">
        <v>220</v>
      </c>
      <c r="J14" s="16">
        <v>188.5</v>
      </c>
      <c r="K14" s="17">
        <f t="shared" si="1"/>
        <v>58.90625</v>
      </c>
      <c r="L14" s="18">
        <f t="shared" si="2"/>
        <v>6</v>
      </c>
      <c r="M14" s="16">
        <v>179.5</v>
      </c>
      <c r="N14" s="17">
        <f t="shared" si="3"/>
        <v>56.09375</v>
      </c>
      <c r="O14" s="18">
        <f t="shared" si="4"/>
        <v>6</v>
      </c>
      <c r="P14" s="16">
        <v>200</v>
      </c>
      <c r="Q14" s="17">
        <f t="shared" si="5"/>
        <v>62.5</v>
      </c>
      <c r="R14" s="18">
        <f t="shared" si="6"/>
        <v>3</v>
      </c>
      <c r="S14" s="16"/>
      <c r="T14" s="16">
        <f t="shared" si="7"/>
        <v>568</v>
      </c>
      <c r="U14" s="17">
        <f t="shared" si="8"/>
        <v>59.166666666666664</v>
      </c>
      <c r="V14" s="16"/>
    </row>
    <row r="15" spans="1:22" s="2" customFormat="1" ht="57" customHeight="1">
      <c r="A15" s="19">
        <f t="shared" si="0"/>
        <v>7</v>
      </c>
      <c r="B15" s="58" t="s">
        <v>92</v>
      </c>
      <c r="C15" s="59" t="s">
        <v>93</v>
      </c>
      <c r="D15" s="60">
        <v>3</v>
      </c>
      <c r="E15" s="56" t="s">
        <v>94</v>
      </c>
      <c r="F15" s="61" t="s">
        <v>95</v>
      </c>
      <c r="G15" s="89" t="s">
        <v>96</v>
      </c>
      <c r="H15" s="67" t="s">
        <v>97</v>
      </c>
      <c r="I15" s="67" t="s">
        <v>217</v>
      </c>
      <c r="J15" s="16">
        <v>182.5</v>
      </c>
      <c r="K15" s="17">
        <f t="shared" si="1"/>
        <v>57.03125</v>
      </c>
      <c r="L15" s="18">
        <f t="shared" si="2"/>
        <v>7</v>
      </c>
      <c r="M15" s="16">
        <v>172.5</v>
      </c>
      <c r="N15" s="17">
        <f t="shared" si="3"/>
        <v>53.90625</v>
      </c>
      <c r="O15" s="18">
        <f t="shared" si="4"/>
        <v>7</v>
      </c>
      <c r="P15" s="16">
        <v>185.5</v>
      </c>
      <c r="Q15" s="17">
        <f t="shared" si="5"/>
        <v>57.96875</v>
      </c>
      <c r="R15" s="18">
        <f t="shared" si="6"/>
        <v>7</v>
      </c>
      <c r="S15" s="16"/>
      <c r="T15" s="16">
        <f t="shared" si="7"/>
        <v>540.5</v>
      </c>
      <c r="U15" s="17">
        <f t="shared" si="8"/>
        <v>56.302083333333336</v>
      </c>
      <c r="V15" s="16"/>
    </row>
    <row r="16" spans="1:21" s="20" customFormat="1" ht="57" customHeight="1">
      <c r="A16" s="126" t="s">
        <v>267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</sheetData>
  <sheetProtection/>
  <mergeCells count="23">
    <mergeCell ref="U6:U8"/>
    <mergeCell ref="E6:E8"/>
    <mergeCell ref="S6:S8"/>
    <mergeCell ref="A6:A8"/>
    <mergeCell ref="B6:B8"/>
    <mergeCell ref="A5:B5"/>
    <mergeCell ref="J7:L7"/>
    <mergeCell ref="J6:R6"/>
    <mergeCell ref="A16:U16"/>
    <mergeCell ref="P7:R7"/>
    <mergeCell ref="H6:H8"/>
    <mergeCell ref="F6:F8"/>
    <mergeCell ref="G6:G8"/>
    <mergeCell ref="A1:V1"/>
    <mergeCell ref="A2:V2"/>
    <mergeCell ref="A3:V3"/>
    <mergeCell ref="T6:T8"/>
    <mergeCell ref="D6:D8"/>
    <mergeCell ref="A4:U4"/>
    <mergeCell ref="S5:U5"/>
    <mergeCell ref="I6:I8"/>
    <mergeCell ref="V6:V8"/>
    <mergeCell ref="M7:O7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="77" zoomScaleSheetLayoutView="77" zoomScalePageLayoutView="0" workbookViewId="0" topLeftCell="A38">
      <selection activeCell="A44" sqref="A44:V44"/>
    </sheetView>
  </sheetViews>
  <sheetFormatPr defaultColWidth="9.00390625" defaultRowHeight="12.75"/>
  <cols>
    <col min="1" max="1" width="4.00390625" style="1" customWidth="1"/>
    <col min="2" max="2" width="4.00390625" style="1" hidden="1" customWidth="1"/>
    <col min="3" max="3" width="17.25390625" style="9" customWidth="1"/>
    <col min="4" max="4" width="15.875" style="9" hidden="1" customWidth="1"/>
    <col min="5" max="5" width="6.25390625" style="9" customWidth="1"/>
    <col min="6" max="6" width="28.75390625" style="9" customWidth="1"/>
    <col min="7" max="7" width="8.125" style="14" hidden="1" customWidth="1"/>
    <col min="8" max="8" width="11.625" style="112" customWidth="1"/>
    <col min="9" max="9" width="11.625" style="112" hidden="1" customWidth="1"/>
    <col min="10" max="10" width="17.00390625" style="12" customWidth="1"/>
    <col min="11" max="11" width="7.25390625" style="1" customWidth="1"/>
    <col min="12" max="12" width="8.125" style="1" customWidth="1"/>
    <col min="13" max="13" width="4.125" style="1" customWidth="1"/>
    <col min="14" max="14" width="7.375" style="1" customWidth="1"/>
    <col min="15" max="15" width="9.375" style="1" customWidth="1"/>
    <col min="16" max="16" width="4.375" style="1" customWidth="1"/>
    <col min="17" max="17" width="6.00390625" style="1" customWidth="1"/>
    <col min="18" max="18" width="8.625" style="1" customWidth="1"/>
    <col min="19" max="19" width="4.125" style="1" customWidth="1"/>
    <col min="20" max="20" width="4.875" style="1" customWidth="1"/>
    <col min="21" max="21" width="6.125" style="1" customWidth="1"/>
    <col min="22" max="22" width="8.875" style="1" customWidth="1"/>
    <col min="23" max="23" width="6.125" style="1" customWidth="1"/>
    <col min="24" max="16384" width="9.125" style="1" customWidth="1"/>
  </cols>
  <sheetData>
    <row r="1" spans="1:27" s="2" customFormat="1" ht="25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AA1" s="3"/>
    </row>
    <row r="2" spans="1:26" s="2" customFormat="1" ht="15.75" customHeight="1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Z2" s="3"/>
    </row>
    <row r="3" spans="1:26" s="2" customFormat="1" ht="16.5" customHeight="1">
      <c r="A3" s="147" t="s">
        <v>158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Z3" s="3"/>
    </row>
    <row r="4" spans="1:26" s="2" customFormat="1" ht="18.75" customHeight="1">
      <c r="A4" s="148" t="s">
        <v>238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Z4" s="3"/>
    </row>
    <row r="5" spans="1:26" s="2" customFormat="1" ht="22.5" customHeight="1">
      <c r="A5" s="149" t="s">
        <v>17</v>
      </c>
      <c r="B5" s="149"/>
      <c r="C5" s="149"/>
      <c r="D5" s="4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49" t="s">
        <v>74</v>
      </c>
      <c r="U5" s="149"/>
      <c r="V5" s="149"/>
      <c r="Z5" s="3"/>
    </row>
    <row r="6" spans="1:23" s="2" customFormat="1" ht="12.75" customHeight="1">
      <c r="A6" s="140" t="s">
        <v>18</v>
      </c>
      <c r="B6" s="45"/>
      <c r="C6" s="127" t="s">
        <v>13</v>
      </c>
      <c r="D6" s="48"/>
      <c r="E6" s="134" t="s">
        <v>9</v>
      </c>
      <c r="F6" s="158" t="s">
        <v>49</v>
      </c>
      <c r="G6" s="155" t="s">
        <v>21</v>
      </c>
      <c r="H6" s="143" t="s">
        <v>24</v>
      </c>
      <c r="I6" s="143" t="s">
        <v>216</v>
      </c>
      <c r="J6" s="127" t="s">
        <v>0</v>
      </c>
      <c r="K6" s="152" t="s">
        <v>1</v>
      </c>
      <c r="L6" s="153"/>
      <c r="M6" s="153"/>
      <c r="N6" s="153"/>
      <c r="O6" s="153"/>
      <c r="P6" s="153"/>
      <c r="Q6" s="153"/>
      <c r="R6" s="153"/>
      <c r="S6" s="154"/>
      <c r="T6" s="131" t="s">
        <v>8</v>
      </c>
      <c r="U6" s="134" t="s">
        <v>2</v>
      </c>
      <c r="V6" s="151" t="s">
        <v>3</v>
      </c>
      <c r="W6" s="150" t="s">
        <v>10</v>
      </c>
    </row>
    <row r="7" spans="1:23" s="2" customFormat="1" ht="29.25" customHeight="1">
      <c r="A7" s="141"/>
      <c r="B7" s="46"/>
      <c r="C7" s="127"/>
      <c r="D7" s="49"/>
      <c r="E7" s="135"/>
      <c r="F7" s="158"/>
      <c r="G7" s="156"/>
      <c r="H7" s="144"/>
      <c r="I7" s="144"/>
      <c r="J7" s="127"/>
      <c r="K7" s="137" t="s">
        <v>14</v>
      </c>
      <c r="L7" s="138"/>
      <c r="M7" s="139"/>
      <c r="N7" s="127" t="s">
        <v>7</v>
      </c>
      <c r="O7" s="127"/>
      <c r="P7" s="127"/>
      <c r="Q7" s="127" t="s">
        <v>6</v>
      </c>
      <c r="R7" s="127"/>
      <c r="S7" s="127"/>
      <c r="T7" s="132"/>
      <c r="U7" s="135"/>
      <c r="V7" s="151"/>
      <c r="W7" s="151"/>
    </row>
    <row r="8" spans="1:23" s="2" customFormat="1" ht="26.25" customHeight="1">
      <c r="A8" s="142"/>
      <c r="B8" s="47"/>
      <c r="C8" s="127"/>
      <c r="D8" s="50"/>
      <c r="E8" s="136"/>
      <c r="F8" s="158"/>
      <c r="G8" s="157"/>
      <c r="H8" s="145"/>
      <c r="I8" s="145"/>
      <c r="J8" s="127"/>
      <c r="K8" s="5" t="s">
        <v>4</v>
      </c>
      <c r="L8" s="5" t="s">
        <v>5</v>
      </c>
      <c r="M8" s="8" t="s">
        <v>15</v>
      </c>
      <c r="N8" s="5" t="s">
        <v>4</v>
      </c>
      <c r="O8" s="5" t="s">
        <v>5</v>
      </c>
      <c r="P8" s="8" t="s">
        <v>15</v>
      </c>
      <c r="Q8" s="5" t="s">
        <v>4</v>
      </c>
      <c r="R8" s="5" t="s">
        <v>5</v>
      </c>
      <c r="S8" s="8" t="s">
        <v>15</v>
      </c>
      <c r="T8" s="133"/>
      <c r="U8" s="136"/>
      <c r="V8" s="151"/>
      <c r="W8" s="151"/>
    </row>
    <row r="9" spans="1:23" s="2" customFormat="1" ht="26.25" customHeight="1">
      <c r="A9" s="159" t="s">
        <v>258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1"/>
    </row>
    <row r="10" spans="1:23" s="2" customFormat="1" ht="32.25" customHeight="1">
      <c r="A10" s="19">
        <f>RANK(V10,V$10:V$22,0)</f>
        <v>1</v>
      </c>
      <c r="B10" s="29" t="s">
        <v>165</v>
      </c>
      <c r="C10" s="56" t="s">
        <v>179</v>
      </c>
      <c r="D10" s="64" t="s">
        <v>180</v>
      </c>
      <c r="E10" s="62" t="s">
        <v>35</v>
      </c>
      <c r="F10" s="56" t="s">
        <v>141</v>
      </c>
      <c r="G10" s="94" t="s">
        <v>45</v>
      </c>
      <c r="H10" s="62" t="s">
        <v>44</v>
      </c>
      <c r="I10" s="62" t="s">
        <v>243</v>
      </c>
      <c r="J10" s="57" t="s">
        <v>17</v>
      </c>
      <c r="K10" s="16">
        <v>161.5</v>
      </c>
      <c r="L10" s="17">
        <f aca="true" t="shared" si="0" ref="L10:L22">K10/2.4</f>
        <v>67.29166666666667</v>
      </c>
      <c r="M10" s="18">
        <f>RANK(L10,L$10:L$22,0)</f>
        <v>1</v>
      </c>
      <c r="N10" s="16">
        <v>162</v>
      </c>
      <c r="O10" s="17">
        <f aca="true" t="shared" si="1" ref="O10:O22">N10/2.4</f>
        <v>67.5</v>
      </c>
      <c r="P10" s="18">
        <f>RANK(O10,O$10:O$22,0)</f>
        <v>2</v>
      </c>
      <c r="Q10" s="16">
        <v>165</v>
      </c>
      <c r="R10" s="17">
        <f aca="true" t="shared" si="2" ref="R10:R22">Q10/2.4</f>
        <v>68.75</v>
      </c>
      <c r="S10" s="18">
        <f>RANK(R10,R$10:R$22,0)</f>
        <v>1</v>
      </c>
      <c r="T10" s="16"/>
      <c r="U10" s="16">
        <f aca="true" t="shared" si="3" ref="U10:U22">SUM(K10+N10+Q10)</f>
        <v>488.5</v>
      </c>
      <c r="V10" s="17">
        <f aca="true" t="shared" si="4" ref="V10:V22">U10/2.4/3</f>
        <v>67.84722222222223</v>
      </c>
      <c r="W10" s="16" t="s">
        <v>27</v>
      </c>
    </row>
    <row r="11" spans="1:23" s="2" customFormat="1" ht="32.25" customHeight="1">
      <c r="A11" s="19">
        <f aca="true" t="shared" si="5" ref="A11:A22">RANK(V11,V$10:V$22,0)</f>
        <v>2</v>
      </c>
      <c r="B11" s="28" t="s">
        <v>165</v>
      </c>
      <c r="C11" s="79" t="s">
        <v>172</v>
      </c>
      <c r="D11" s="80" t="s">
        <v>173</v>
      </c>
      <c r="E11" s="81" t="s">
        <v>27</v>
      </c>
      <c r="F11" s="76" t="s">
        <v>111</v>
      </c>
      <c r="G11" s="77" t="s">
        <v>112</v>
      </c>
      <c r="H11" s="90" t="s">
        <v>113</v>
      </c>
      <c r="I11" s="90" t="s">
        <v>221</v>
      </c>
      <c r="J11" s="70" t="s">
        <v>97</v>
      </c>
      <c r="K11" s="16">
        <v>158.5</v>
      </c>
      <c r="L11" s="17">
        <f t="shared" si="0"/>
        <v>66.04166666666667</v>
      </c>
      <c r="M11" s="18">
        <f aca="true" t="shared" si="6" ref="M11:M22">RANK(L11,L$10:L$22,0)</f>
        <v>2</v>
      </c>
      <c r="N11" s="16">
        <v>164.5</v>
      </c>
      <c r="O11" s="17">
        <f t="shared" si="1"/>
        <v>68.54166666666667</v>
      </c>
      <c r="P11" s="18">
        <f aca="true" t="shared" si="7" ref="P11:P22">RANK(O11,O$10:O$22,0)</f>
        <v>1</v>
      </c>
      <c r="Q11" s="16">
        <v>162</v>
      </c>
      <c r="R11" s="17">
        <f t="shared" si="2"/>
        <v>67.5</v>
      </c>
      <c r="S11" s="18">
        <f aca="true" t="shared" si="8" ref="S11:S22">RANK(R11,R$10:R$22,0)</f>
        <v>2</v>
      </c>
      <c r="T11" s="16"/>
      <c r="U11" s="16">
        <f t="shared" si="3"/>
        <v>485</v>
      </c>
      <c r="V11" s="17">
        <f t="shared" si="4"/>
        <v>67.36111111111111</v>
      </c>
      <c r="W11" s="16" t="s">
        <v>27</v>
      </c>
    </row>
    <row r="12" spans="1:23" s="2" customFormat="1" ht="32.25" customHeight="1">
      <c r="A12" s="19">
        <f t="shared" si="5"/>
        <v>3</v>
      </c>
      <c r="B12" s="28" t="s">
        <v>171</v>
      </c>
      <c r="C12" s="86" t="s">
        <v>174</v>
      </c>
      <c r="D12" s="88" t="s">
        <v>175</v>
      </c>
      <c r="E12" s="57" t="s">
        <v>35</v>
      </c>
      <c r="F12" s="71" t="s">
        <v>176</v>
      </c>
      <c r="G12" s="72" t="s">
        <v>36</v>
      </c>
      <c r="H12" s="92" t="s">
        <v>37</v>
      </c>
      <c r="I12" s="92" t="s">
        <v>240</v>
      </c>
      <c r="J12" s="57" t="s">
        <v>17</v>
      </c>
      <c r="K12" s="16">
        <v>155</v>
      </c>
      <c r="L12" s="17">
        <f t="shared" si="0"/>
        <v>64.58333333333334</v>
      </c>
      <c r="M12" s="18">
        <f t="shared" si="6"/>
        <v>3</v>
      </c>
      <c r="N12" s="16">
        <v>159</v>
      </c>
      <c r="O12" s="17">
        <f t="shared" si="1"/>
        <v>66.25</v>
      </c>
      <c r="P12" s="18">
        <f t="shared" si="7"/>
        <v>3</v>
      </c>
      <c r="Q12" s="16">
        <v>157</v>
      </c>
      <c r="R12" s="17">
        <f t="shared" si="2"/>
        <v>65.41666666666667</v>
      </c>
      <c r="S12" s="18">
        <f t="shared" si="8"/>
        <v>4</v>
      </c>
      <c r="T12" s="16"/>
      <c r="U12" s="16">
        <f t="shared" si="3"/>
        <v>471</v>
      </c>
      <c r="V12" s="17">
        <f t="shared" si="4"/>
        <v>65.41666666666667</v>
      </c>
      <c r="W12" s="16" t="s">
        <v>27</v>
      </c>
    </row>
    <row r="13" spans="1:23" s="2" customFormat="1" ht="32.25" customHeight="1">
      <c r="A13" s="19">
        <f t="shared" si="5"/>
        <v>4</v>
      </c>
      <c r="B13" s="29" t="s">
        <v>165</v>
      </c>
      <c r="C13" s="95" t="s">
        <v>184</v>
      </c>
      <c r="D13" s="88" t="s">
        <v>185</v>
      </c>
      <c r="E13" s="101" t="s">
        <v>27</v>
      </c>
      <c r="F13" s="97" t="s">
        <v>186</v>
      </c>
      <c r="G13" s="34"/>
      <c r="H13" s="11" t="s">
        <v>187</v>
      </c>
      <c r="I13" s="11" t="s">
        <v>237</v>
      </c>
      <c r="J13" s="70" t="s">
        <v>97</v>
      </c>
      <c r="K13" s="16">
        <v>152.5</v>
      </c>
      <c r="L13" s="17">
        <f t="shared" si="0"/>
        <v>63.54166666666667</v>
      </c>
      <c r="M13" s="18">
        <f t="shared" si="6"/>
        <v>5</v>
      </c>
      <c r="N13" s="16">
        <v>157</v>
      </c>
      <c r="O13" s="17">
        <f t="shared" si="1"/>
        <v>65.41666666666667</v>
      </c>
      <c r="P13" s="18">
        <f t="shared" si="7"/>
        <v>4</v>
      </c>
      <c r="Q13" s="16">
        <v>161</v>
      </c>
      <c r="R13" s="17">
        <f t="shared" si="2"/>
        <v>67.08333333333334</v>
      </c>
      <c r="S13" s="18">
        <f t="shared" si="8"/>
        <v>3</v>
      </c>
      <c r="T13" s="16"/>
      <c r="U13" s="16">
        <f t="shared" si="3"/>
        <v>470.5</v>
      </c>
      <c r="V13" s="17">
        <f t="shared" si="4"/>
        <v>65.34722222222223</v>
      </c>
      <c r="W13" s="16" t="s">
        <v>27</v>
      </c>
    </row>
    <row r="14" spans="1:23" s="2" customFormat="1" ht="32.25" customHeight="1">
      <c r="A14" s="19">
        <f t="shared" si="5"/>
        <v>5</v>
      </c>
      <c r="B14" s="29" t="s">
        <v>165</v>
      </c>
      <c r="C14" s="63" t="s">
        <v>201</v>
      </c>
      <c r="D14" s="64"/>
      <c r="E14" s="62" t="s">
        <v>35</v>
      </c>
      <c r="F14" s="63" t="s">
        <v>121</v>
      </c>
      <c r="G14" s="103" t="s">
        <v>122</v>
      </c>
      <c r="H14" s="62" t="s">
        <v>12</v>
      </c>
      <c r="I14" s="62" t="s">
        <v>253</v>
      </c>
      <c r="J14" s="57" t="s">
        <v>17</v>
      </c>
      <c r="K14" s="16">
        <v>154.5</v>
      </c>
      <c r="L14" s="17">
        <f t="shared" si="0"/>
        <v>64.375</v>
      </c>
      <c r="M14" s="18">
        <f t="shared" si="6"/>
        <v>4</v>
      </c>
      <c r="N14" s="16">
        <v>156.5</v>
      </c>
      <c r="O14" s="17">
        <f t="shared" si="1"/>
        <v>65.20833333333334</v>
      </c>
      <c r="P14" s="18">
        <f t="shared" si="7"/>
        <v>5</v>
      </c>
      <c r="Q14" s="16">
        <v>153.5</v>
      </c>
      <c r="R14" s="17">
        <f t="shared" si="2"/>
        <v>63.958333333333336</v>
      </c>
      <c r="S14" s="18">
        <f t="shared" si="8"/>
        <v>5</v>
      </c>
      <c r="T14" s="16"/>
      <c r="U14" s="16">
        <f t="shared" si="3"/>
        <v>464.5</v>
      </c>
      <c r="V14" s="17">
        <f t="shared" si="4"/>
        <v>64.5138888888889</v>
      </c>
      <c r="W14" s="16" t="s">
        <v>27</v>
      </c>
    </row>
    <row r="15" spans="1:23" s="2" customFormat="1" ht="32.25" customHeight="1">
      <c r="A15" s="19">
        <f t="shared" si="5"/>
        <v>6</v>
      </c>
      <c r="B15" s="29" t="s">
        <v>165</v>
      </c>
      <c r="C15" s="100" t="s">
        <v>166</v>
      </c>
      <c r="D15" s="88" t="s">
        <v>167</v>
      </c>
      <c r="E15" s="101" t="s">
        <v>35</v>
      </c>
      <c r="F15" s="71" t="s">
        <v>168</v>
      </c>
      <c r="G15" s="72" t="s">
        <v>169</v>
      </c>
      <c r="H15" s="92" t="s">
        <v>170</v>
      </c>
      <c r="I15" s="92" t="s">
        <v>239</v>
      </c>
      <c r="J15" s="62" t="s">
        <v>139</v>
      </c>
      <c r="K15" s="16">
        <v>151</v>
      </c>
      <c r="L15" s="17">
        <f t="shared" si="0"/>
        <v>62.91666666666667</v>
      </c>
      <c r="M15" s="18">
        <f t="shared" si="6"/>
        <v>6</v>
      </c>
      <c r="N15" s="16">
        <v>152</v>
      </c>
      <c r="O15" s="17">
        <f t="shared" si="1"/>
        <v>63.333333333333336</v>
      </c>
      <c r="P15" s="18">
        <f t="shared" si="7"/>
        <v>8</v>
      </c>
      <c r="Q15" s="16">
        <v>151.5</v>
      </c>
      <c r="R15" s="17">
        <f t="shared" si="2"/>
        <v>63.125</v>
      </c>
      <c r="S15" s="18">
        <f t="shared" si="8"/>
        <v>6</v>
      </c>
      <c r="T15" s="16"/>
      <c r="U15" s="16">
        <f t="shared" si="3"/>
        <v>454.5</v>
      </c>
      <c r="V15" s="17">
        <f t="shared" si="4"/>
        <v>63.125</v>
      </c>
      <c r="W15" s="16" t="s">
        <v>27</v>
      </c>
    </row>
    <row r="16" spans="1:23" s="2" customFormat="1" ht="32.25" customHeight="1">
      <c r="A16" s="19">
        <f t="shared" si="5"/>
        <v>7</v>
      </c>
      <c r="B16" s="29" t="s">
        <v>165</v>
      </c>
      <c r="C16" s="63" t="s">
        <v>208</v>
      </c>
      <c r="D16" s="64"/>
      <c r="E16" s="62" t="s">
        <v>35</v>
      </c>
      <c r="F16" s="99" t="s">
        <v>209</v>
      </c>
      <c r="G16" s="72" t="s">
        <v>23</v>
      </c>
      <c r="H16" s="62" t="s">
        <v>12</v>
      </c>
      <c r="I16" s="62" t="s">
        <v>252</v>
      </c>
      <c r="J16" s="57" t="s">
        <v>17</v>
      </c>
      <c r="K16" s="16">
        <v>150.5</v>
      </c>
      <c r="L16" s="17">
        <f t="shared" si="0"/>
        <v>62.708333333333336</v>
      </c>
      <c r="M16" s="18">
        <f t="shared" si="6"/>
        <v>7</v>
      </c>
      <c r="N16" s="16">
        <v>153.5</v>
      </c>
      <c r="O16" s="17">
        <f t="shared" si="1"/>
        <v>63.958333333333336</v>
      </c>
      <c r="P16" s="18">
        <f t="shared" si="7"/>
        <v>7</v>
      </c>
      <c r="Q16" s="16">
        <v>150</v>
      </c>
      <c r="R16" s="17">
        <f t="shared" si="2"/>
        <v>62.5</v>
      </c>
      <c r="S16" s="18">
        <f t="shared" si="8"/>
        <v>10</v>
      </c>
      <c r="T16" s="16"/>
      <c r="U16" s="16">
        <f t="shared" si="3"/>
        <v>454</v>
      </c>
      <c r="V16" s="17">
        <f t="shared" si="4"/>
        <v>63.055555555555564</v>
      </c>
      <c r="W16" s="16" t="s">
        <v>27</v>
      </c>
    </row>
    <row r="17" spans="1:23" s="2" customFormat="1" ht="32.25" customHeight="1">
      <c r="A17" s="19">
        <f t="shared" si="5"/>
        <v>8</v>
      </c>
      <c r="B17" s="28" t="s">
        <v>165</v>
      </c>
      <c r="C17" s="105" t="s">
        <v>198</v>
      </c>
      <c r="D17" s="64" t="s">
        <v>199</v>
      </c>
      <c r="E17" s="62" t="s">
        <v>35</v>
      </c>
      <c r="F17" s="56" t="s">
        <v>200</v>
      </c>
      <c r="G17" s="65"/>
      <c r="H17" s="62" t="s">
        <v>12</v>
      </c>
      <c r="I17" s="62" t="s">
        <v>251</v>
      </c>
      <c r="J17" s="57" t="s">
        <v>17</v>
      </c>
      <c r="K17" s="16">
        <v>149</v>
      </c>
      <c r="L17" s="17">
        <f t="shared" si="0"/>
        <v>62.083333333333336</v>
      </c>
      <c r="M17" s="18">
        <f t="shared" si="6"/>
        <v>8</v>
      </c>
      <c r="N17" s="16">
        <v>152</v>
      </c>
      <c r="O17" s="17">
        <f t="shared" si="1"/>
        <v>63.333333333333336</v>
      </c>
      <c r="P17" s="18">
        <f t="shared" si="7"/>
        <v>8</v>
      </c>
      <c r="Q17" s="16">
        <v>150.5</v>
      </c>
      <c r="R17" s="17">
        <f t="shared" si="2"/>
        <v>62.708333333333336</v>
      </c>
      <c r="S17" s="18">
        <f t="shared" si="8"/>
        <v>9</v>
      </c>
      <c r="T17" s="16"/>
      <c r="U17" s="16">
        <f t="shared" si="3"/>
        <v>451.5</v>
      </c>
      <c r="V17" s="17">
        <f t="shared" si="4"/>
        <v>62.708333333333336</v>
      </c>
      <c r="W17" s="16" t="s">
        <v>190</v>
      </c>
    </row>
    <row r="18" spans="1:23" s="2" customFormat="1" ht="32.25" customHeight="1">
      <c r="A18" s="19">
        <f t="shared" si="5"/>
        <v>9</v>
      </c>
      <c r="B18" s="29" t="s">
        <v>165</v>
      </c>
      <c r="C18" s="63" t="s">
        <v>192</v>
      </c>
      <c r="D18" s="64" t="s">
        <v>193</v>
      </c>
      <c r="E18" s="62" t="s">
        <v>35</v>
      </c>
      <c r="F18" s="36" t="s">
        <v>194</v>
      </c>
      <c r="G18" s="87"/>
      <c r="H18" s="62" t="s">
        <v>12</v>
      </c>
      <c r="I18" s="62" t="s">
        <v>69</v>
      </c>
      <c r="J18" s="57" t="s">
        <v>17</v>
      </c>
      <c r="K18" s="16">
        <v>147</v>
      </c>
      <c r="L18" s="17">
        <f t="shared" si="0"/>
        <v>61.25</v>
      </c>
      <c r="M18" s="18">
        <f t="shared" si="6"/>
        <v>9</v>
      </c>
      <c r="N18" s="16">
        <v>149.5</v>
      </c>
      <c r="O18" s="17">
        <f t="shared" si="1"/>
        <v>62.29166666666667</v>
      </c>
      <c r="P18" s="18">
        <f t="shared" si="7"/>
        <v>12</v>
      </c>
      <c r="Q18" s="16">
        <v>151.5</v>
      </c>
      <c r="R18" s="17">
        <f t="shared" si="2"/>
        <v>63.125</v>
      </c>
      <c r="S18" s="18">
        <f t="shared" si="8"/>
        <v>6</v>
      </c>
      <c r="T18" s="16"/>
      <c r="U18" s="16">
        <f t="shared" si="3"/>
        <v>448</v>
      </c>
      <c r="V18" s="17">
        <f t="shared" si="4"/>
        <v>62.22222222222223</v>
      </c>
      <c r="W18" s="16" t="s">
        <v>190</v>
      </c>
    </row>
    <row r="19" spans="1:23" s="2" customFormat="1" ht="32.25" customHeight="1">
      <c r="A19" s="19">
        <f t="shared" si="5"/>
        <v>10</v>
      </c>
      <c r="B19" s="29" t="s">
        <v>165</v>
      </c>
      <c r="C19" s="63" t="s">
        <v>202</v>
      </c>
      <c r="D19" s="64" t="s">
        <v>203</v>
      </c>
      <c r="E19" s="62" t="s">
        <v>35</v>
      </c>
      <c r="F19" s="98" t="s">
        <v>191</v>
      </c>
      <c r="G19" s="93" t="s">
        <v>28</v>
      </c>
      <c r="H19" s="62" t="s">
        <v>30</v>
      </c>
      <c r="I19" s="62" t="s">
        <v>255</v>
      </c>
      <c r="J19" s="57" t="s">
        <v>17</v>
      </c>
      <c r="K19" s="16">
        <v>147</v>
      </c>
      <c r="L19" s="17">
        <f t="shared" si="0"/>
        <v>61.25</v>
      </c>
      <c r="M19" s="18">
        <f t="shared" si="6"/>
        <v>9</v>
      </c>
      <c r="N19" s="16">
        <v>151.5</v>
      </c>
      <c r="O19" s="17">
        <f t="shared" si="1"/>
        <v>63.125</v>
      </c>
      <c r="P19" s="18">
        <f t="shared" si="7"/>
        <v>10</v>
      </c>
      <c r="Q19" s="16">
        <v>148</v>
      </c>
      <c r="R19" s="17">
        <f t="shared" si="2"/>
        <v>61.66666666666667</v>
      </c>
      <c r="S19" s="18">
        <f t="shared" si="8"/>
        <v>11</v>
      </c>
      <c r="T19" s="16"/>
      <c r="U19" s="16">
        <f t="shared" si="3"/>
        <v>446.5</v>
      </c>
      <c r="V19" s="17">
        <f t="shared" si="4"/>
        <v>62.01388888888889</v>
      </c>
      <c r="W19" s="16" t="s">
        <v>190</v>
      </c>
    </row>
    <row r="20" spans="1:23" s="2" customFormat="1" ht="32.25" customHeight="1">
      <c r="A20" s="19">
        <f t="shared" si="5"/>
        <v>11</v>
      </c>
      <c r="B20" s="28" t="s">
        <v>165</v>
      </c>
      <c r="C20" s="63" t="s">
        <v>195</v>
      </c>
      <c r="D20" s="64"/>
      <c r="E20" s="62" t="s">
        <v>35</v>
      </c>
      <c r="F20" s="99" t="s">
        <v>209</v>
      </c>
      <c r="G20" s="72" t="s">
        <v>23</v>
      </c>
      <c r="H20" s="62" t="s">
        <v>12</v>
      </c>
      <c r="I20" s="62" t="s">
        <v>246</v>
      </c>
      <c r="J20" s="57" t="s">
        <v>17</v>
      </c>
      <c r="K20" s="16">
        <v>140.5</v>
      </c>
      <c r="L20" s="17">
        <f t="shared" si="0"/>
        <v>58.54166666666667</v>
      </c>
      <c r="M20" s="18">
        <f t="shared" si="6"/>
        <v>13</v>
      </c>
      <c r="N20" s="16">
        <v>154</v>
      </c>
      <c r="O20" s="17">
        <f t="shared" si="1"/>
        <v>64.16666666666667</v>
      </c>
      <c r="P20" s="18">
        <f t="shared" si="7"/>
        <v>6</v>
      </c>
      <c r="Q20" s="16">
        <v>151.5</v>
      </c>
      <c r="R20" s="17">
        <f t="shared" si="2"/>
        <v>63.125</v>
      </c>
      <c r="S20" s="18">
        <f t="shared" si="8"/>
        <v>6</v>
      </c>
      <c r="T20" s="16"/>
      <c r="U20" s="16">
        <f t="shared" si="3"/>
        <v>446</v>
      </c>
      <c r="V20" s="17">
        <f t="shared" si="4"/>
        <v>61.94444444444445</v>
      </c>
      <c r="W20" s="16" t="s">
        <v>259</v>
      </c>
    </row>
    <row r="21" spans="1:23" s="2" customFormat="1" ht="32.25" customHeight="1">
      <c r="A21" s="19">
        <f t="shared" si="5"/>
        <v>12</v>
      </c>
      <c r="B21" s="28" t="s">
        <v>165</v>
      </c>
      <c r="C21" s="86" t="s">
        <v>196</v>
      </c>
      <c r="D21" s="88"/>
      <c r="E21" s="57" t="s">
        <v>35</v>
      </c>
      <c r="F21" s="71" t="s">
        <v>176</v>
      </c>
      <c r="G21" s="72" t="s">
        <v>36</v>
      </c>
      <c r="H21" s="92" t="s">
        <v>37</v>
      </c>
      <c r="I21" s="92" t="s">
        <v>247</v>
      </c>
      <c r="J21" s="57" t="s">
        <v>17</v>
      </c>
      <c r="K21" s="16">
        <v>142</v>
      </c>
      <c r="L21" s="17">
        <f t="shared" si="0"/>
        <v>59.16666666666667</v>
      </c>
      <c r="M21" s="18">
        <f t="shared" si="6"/>
        <v>12</v>
      </c>
      <c r="N21" s="16">
        <v>150</v>
      </c>
      <c r="O21" s="17">
        <f t="shared" si="1"/>
        <v>62.5</v>
      </c>
      <c r="P21" s="18">
        <f t="shared" si="7"/>
        <v>11</v>
      </c>
      <c r="Q21" s="16">
        <v>147</v>
      </c>
      <c r="R21" s="17">
        <f t="shared" si="2"/>
        <v>61.25</v>
      </c>
      <c r="S21" s="18">
        <f t="shared" si="8"/>
        <v>13</v>
      </c>
      <c r="T21" s="16"/>
      <c r="U21" s="16">
        <f t="shared" si="3"/>
        <v>439</v>
      </c>
      <c r="V21" s="17">
        <f t="shared" si="4"/>
        <v>60.97222222222223</v>
      </c>
      <c r="W21" s="16" t="s">
        <v>259</v>
      </c>
    </row>
    <row r="22" spans="1:23" s="2" customFormat="1" ht="32.25" customHeight="1">
      <c r="A22" s="19">
        <f t="shared" si="5"/>
        <v>13</v>
      </c>
      <c r="B22" s="29" t="s">
        <v>165</v>
      </c>
      <c r="C22" s="63" t="s">
        <v>83</v>
      </c>
      <c r="D22" s="64"/>
      <c r="E22" s="62" t="s">
        <v>35</v>
      </c>
      <c r="F22" s="56" t="s">
        <v>81</v>
      </c>
      <c r="G22" s="65"/>
      <c r="H22" s="62" t="s">
        <v>86</v>
      </c>
      <c r="I22" s="62" t="s">
        <v>237</v>
      </c>
      <c r="J22" s="62" t="s">
        <v>82</v>
      </c>
      <c r="K22" s="16">
        <v>146</v>
      </c>
      <c r="L22" s="17">
        <f t="shared" si="0"/>
        <v>60.833333333333336</v>
      </c>
      <c r="M22" s="18">
        <f t="shared" si="6"/>
        <v>11</v>
      </c>
      <c r="N22" s="16">
        <v>145</v>
      </c>
      <c r="O22" s="17">
        <f t="shared" si="1"/>
        <v>60.41666666666667</v>
      </c>
      <c r="P22" s="18">
        <f t="shared" si="7"/>
        <v>13</v>
      </c>
      <c r="Q22" s="16">
        <v>147.5</v>
      </c>
      <c r="R22" s="17">
        <f t="shared" si="2"/>
        <v>61.458333333333336</v>
      </c>
      <c r="S22" s="18">
        <f t="shared" si="8"/>
        <v>12</v>
      </c>
      <c r="T22" s="16"/>
      <c r="U22" s="16">
        <f t="shared" si="3"/>
        <v>438.5</v>
      </c>
      <c r="V22" s="17">
        <f t="shared" si="4"/>
        <v>60.90277777777778</v>
      </c>
      <c r="W22" s="16" t="s">
        <v>259</v>
      </c>
    </row>
    <row r="23" spans="1:22" s="20" customFormat="1" ht="34.5" customHeight="1">
      <c r="A23" s="126" t="s">
        <v>266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7" s="2" customFormat="1" ht="25.5" customHeight="1">
      <c r="A24" s="147" t="s">
        <v>62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AA24" s="3"/>
    </row>
    <row r="25" spans="1:26" s="2" customFormat="1" ht="15.75" customHeight="1">
      <c r="A25" s="147" t="s">
        <v>16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Z25" s="3"/>
    </row>
    <row r="26" spans="1:26" s="2" customFormat="1" ht="16.5" customHeight="1">
      <c r="A26" s="147" t="s">
        <v>158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Z26" s="3"/>
    </row>
    <row r="27" spans="1:26" s="2" customFormat="1" ht="18.75" customHeight="1">
      <c r="A27" s="148" t="s">
        <v>238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Z27" s="3"/>
    </row>
    <row r="28" spans="1:26" s="2" customFormat="1" ht="22.5" customHeight="1">
      <c r="A28" s="149" t="s">
        <v>17</v>
      </c>
      <c r="B28" s="149"/>
      <c r="C28" s="149"/>
      <c r="D28" s="4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49" t="s">
        <v>74</v>
      </c>
      <c r="U28" s="149"/>
      <c r="V28" s="149"/>
      <c r="Z28" s="3"/>
    </row>
    <row r="29" spans="1:23" s="2" customFormat="1" ht="12.75" customHeight="1">
      <c r="A29" s="140" t="s">
        <v>18</v>
      </c>
      <c r="B29" s="45"/>
      <c r="C29" s="127" t="s">
        <v>13</v>
      </c>
      <c r="D29" s="48"/>
      <c r="E29" s="134" t="s">
        <v>9</v>
      </c>
      <c r="F29" s="158" t="s">
        <v>49</v>
      </c>
      <c r="G29" s="155" t="s">
        <v>21</v>
      </c>
      <c r="H29" s="143" t="s">
        <v>24</v>
      </c>
      <c r="I29" s="143" t="s">
        <v>216</v>
      </c>
      <c r="J29" s="127" t="s">
        <v>0</v>
      </c>
      <c r="K29" s="152" t="s">
        <v>1</v>
      </c>
      <c r="L29" s="153"/>
      <c r="M29" s="153"/>
      <c r="N29" s="153"/>
      <c r="O29" s="153"/>
      <c r="P29" s="153"/>
      <c r="Q29" s="153"/>
      <c r="R29" s="153"/>
      <c r="S29" s="154"/>
      <c r="T29" s="131" t="s">
        <v>8</v>
      </c>
      <c r="U29" s="134" t="s">
        <v>2</v>
      </c>
      <c r="V29" s="151" t="s">
        <v>3</v>
      </c>
      <c r="W29" s="150" t="s">
        <v>10</v>
      </c>
    </row>
    <row r="30" spans="1:23" s="2" customFormat="1" ht="29.25" customHeight="1">
      <c r="A30" s="141"/>
      <c r="B30" s="46"/>
      <c r="C30" s="127"/>
      <c r="D30" s="49"/>
      <c r="E30" s="135"/>
      <c r="F30" s="158"/>
      <c r="G30" s="156"/>
      <c r="H30" s="144"/>
      <c r="I30" s="144"/>
      <c r="J30" s="127"/>
      <c r="K30" s="137" t="s">
        <v>14</v>
      </c>
      <c r="L30" s="138"/>
      <c r="M30" s="139"/>
      <c r="N30" s="127" t="s">
        <v>7</v>
      </c>
      <c r="O30" s="127"/>
      <c r="P30" s="127"/>
      <c r="Q30" s="127" t="s">
        <v>6</v>
      </c>
      <c r="R30" s="127"/>
      <c r="S30" s="127"/>
      <c r="T30" s="132"/>
      <c r="U30" s="135"/>
      <c r="V30" s="151"/>
      <c r="W30" s="151"/>
    </row>
    <row r="31" spans="1:23" s="2" customFormat="1" ht="26.25" customHeight="1">
      <c r="A31" s="142"/>
      <c r="B31" s="47"/>
      <c r="C31" s="127"/>
      <c r="D31" s="50"/>
      <c r="E31" s="136"/>
      <c r="F31" s="158"/>
      <c r="G31" s="157"/>
      <c r="H31" s="145"/>
      <c r="I31" s="145"/>
      <c r="J31" s="127"/>
      <c r="K31" s="5" t="s">
        <v>4</v>
      </c>
      <c r="L31" s="5" t="s">
        <v>5</v>
      </c>
      <c r="M31" s="8" t="s">
        <v>15</v>
      </c>
      <c r="N31" s="5" t="s">
        <v>4</v>
      </c>
      <c r="O31" s="5" t="s">
        <v>5</v>
      </c>
      <c r="P31" s="8" t="s">
        <v>15</v>
      </c>
      <c r="Q31" s="5" t="s">
        <v>4</v>
      </c>
      <c r="R31" s="5" t="s">
        <v>5</v>
      </c>
      <c r="S31" s="8" t="s">
        <v>15</v>
      </c>
      <c r="T31" s="133"/>
      <c r="U31" s="136"/>
      <c r="V31" s="151"/>
      <c r="W31" s="151"/>
    </row>
    <row r="32" spans="1:23" s="2" customFormat="1" ht="26.25" customHeight="1">
      <c r="A32" s="159" t="s">
        <v>257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/>
    </row>
    <row r="33" spans="1:23" s="2" customFormat="1" ht="43.5" customHeight="1">
      <c r="A33" s="19">
        <f>RANK(V33,V$33:V$43,0)</f>
        <v>1</v>
      </c>
      <c r="B33" s="29" t="s">
        <v>159</v>
      </c>
      <c r="C33" s="86" t="s">
        <v>181</v>
      </c>
      <c r="D33" s="88"/>
      <c r="E33" s="57" t="s">
        <v>35</v>
      </c>
      <c r="F33" s="68" t="s">
        <v>100</v>
      </c>
      <c r="G33" s="72" t="s">
        <v>101</v>
      </c>
      <c r="H33" s="92" t="s">
        <v>102</v>
      </c>
      <c r="I33" s="92" t="s">
        <v>242</v>
      </c>
      <c r="J33" s="57" t="s">
        <v>17</v>
      </c>
      <c r="K33" s="16">
        <v>157.5</v>
      </c>
      <c r="L33" s="17">
        <f aca="true" t="shared" si="9" ref="L33:L43">K33/2.4</f>
        <v>65.625</v>
      </c>
      <c r="M33" s="18">
        <f aca="true" t="shared" si="10" ref="M33:M43">RANK(L33,L$33:L$43,0)</f>
        <v>2</v>
      </c>
      <c r="N33" s="16">
        <v>164</v>
      </c>
      <c r="O33" s="17">
        <f aca="true" t="shared" si="11" ref="O33:O43">N33/2.4</f>
        <v>68.33333333333334</v>
      </c>
      <c r="P33" s="18">
        <f aca="true" t="shared" si="12" ref="P33:P43">RANK(O33,O$33:O$43,0)</f>
        <v>1</v>
      </c>
      <c r="Q33" s="16">
        <v>157.5</v>
      </c>
      <c r="R33" s="17">
        <f aca="true" t="shared" si="13" ref="R33:R43">Q33/2.4</f>
        <v>65.625</v>
      </c>
      <c r="S33" s="18">
        <f aca="true" t="shared" si="14" ref="S33:S43">RANK(R33,R$33:R$43,0)</f>
        <v>2</v>
      </c>
      <c r="T33" s="16"/>
      <c r="U33" s="16">
        <f aca="true" t="shared" si="15" ref="U33:U43">SUM(K33+N33+Q33)</f>
        <v>479</v>
      </c>
      <c r="V33" s="17">
        <f aca="true" t="shared" si="16" ref="V33:V43">U33/2.4/3</f>
        <v>66.52777777777779</v>
      </c>
      <c r="W33" s="16"/>
    </row>
    <row r="34" spans="1:23" s="2" customFormat="1" ht="43.5" customHeight="1">
      <c r="A34" s="19">
        <f aca="true" t="shared" si="17" ref="A34:A43">RANK(V34,V$33:V$43,0)</f>
        <v>2</v>
      </c>
      <c r="B34" s="29" t="s">
        <v>159</v>
      </c>
      <c r="C34" s="106" t="s">
        <v>248</v>
      </c>
      <c r="D34" s="15"/>
      <c r="E34" s="13" t="s">
        <v>35</v>
      </c>
      <c r="F34" s="54" t="s">
        <v>213</v>
      </c>
      <c r="G34" s="33" t="s">
        <v>43</v>
      </c>
      <c r="H34" s="22" t="s">
        <v>42</v>
      </c>
      <c r="I34" s="22" t="s">
        <v>249</v>
      </c>
      <c r="J34" s="57" t="s">
        <v>17</v>
      </c>
      <c r="K34" s="16">
        <v>160</v>
      </c>
      <c r="L34" s="17">
        <f t="shared" si="9"/>
        <v>66.66666666666667</v>
      </c>
      <c r="M34" s="18">
        <f t="shared" si="10"/>
        <v>1</v>
      </c>
      <c r="N34" s="16">
        <v>160</v>
      </c>
      <c r="O34" s="17">
        <f t="shared" si="11"/>
        <v>66.66666666666667</v>
      </c>
      <c r="P34" s="18">
        <f t="shared" si="12"/>
        <v>3</v>
      </c>
      <c r="Q34" s="16">
        <v>153.5</v>
      </c>
      <c r="R34" s="17">
        <f t="shared" si="13"/>
        <v>63.958333333333336</v>
      </c>
      <c r="S34" s="18">
        <f t="shared" si="14"/>
        <v>5</v>
      </c>
      <c r="T34" s="16"/>
      <c r="U34" s="16">
        <f t="shared" si="15"/>
        <v>473.5</v>
      </c>
      <c r="V34" s="17">
        <f t="shared" si="16"/>
        <v>65.7638888888889</v>
      </c>
      <c r="W34" s="16"/>
    </row>
    <row r="35" spans="1:23" s="2" customFormat="1" ht="43.5" customHeight="1">
      <c r="A35" s="19">
        <f t="shared" si="17"/>
        <v>3</v>
      </c>
      <c r="B35" s="29" t="s">
        <v>159</v>
      </c>
      <c r="C35" s="100" t="s">
        <v>160</v>
      </c>
      <c r="D35" s="88" t="s">
        <v>161</v>
      </c>
      <c r="E35" s="101" t="s">
        <v>35</v>
      </c>
      <c r="F35" s="82" t="s">
        <v>162</v>
      </c>
      <c r="G35" s="102" t="s">
        <v>163</v>
      </c>
      <c r="H35" s="73" t="s">
        <v>164</v>
      </c>
      <c r="I35" s="73" t="s">
        <v>260</v>
      </c>
      <c r="J35" s="57" t="s">
        <v>17</v>
      </c>
      <c r="K35" s="16">
        <v>153</v>
      </c>
      <c r="L35" s="17">
        <f t="shared" si="9"/>
        <v>63.75</v>
      </c>
      <c r="M35" s="18">
        <f t="shared" si="10"/>
        <v>5</v>
      </c>
      <c r="N35" s="16">
        <v>158.5</v>
      </c>
      <c r="O35" s="17">
        <f t="shared" si="11"/>
        <v>66.04166666666667</v>
      </c>
      <c r="P35" s="18">
        <f t="shared" si="12"/>
        <v>4</v>
      </c>
      <c r="Q35" s="16">
        <v>159.5</v>
      </c>
      <c r="R35" s="17">
        <f t="shared" si="13"/>
        <v>66.45833333333334</v>
      </c>
      <c r="S35" s="18">
        <f t="shared" si="14"/>
        <v>1</v>
      </c>
      <c r="T35" s="16"/>
      <c r="U35" s="16">
        <f t="shared" si="15"/>
        <v>471</v>
      </c>
      <c r="V35" s="17">
        <f t="shared" si="16"/>
        <v>65.41666666666667</v>
      </c>
      <c r="W35" s="16"/>
    </row>
    <row r="36" spans="1:23" s="2" customFormat="1" ht="43.5" customHeight="1">
      <c r="A36" s="19">
        <f t="shared" si="17"/>
        <v>4</v>
      </c>
      <c r="B36" s="29" t="s">
        <v>159</v>
      </c>
      <c r="C36" s="63" t="s">
        <v>177</v>
      </c>
      <c r="D36" s="64"/>
      <c r="E36" s="62" t="s">
        <v>35</v>
      </c>
      <c r="F36" s="36" t="s">
        <v>178</v>
      </c>
      <c r="G36" s="87"/>
      <c r="H36" s="62" t="s">
        <v>12</v>
      </c>
      <c r="I36" s="62" t="s">
        <v>72</v>
      </c>
      <c r="J36" s="57" t="s">
        <v>17</v>
      </c>
      <c r="K36" s="16">
        <v>153.5</v>
      </c>
      <c r="L36" s="17">
        <f t="shared" si="9"/>
        <v>63.958333333333336</v>
      </c>
      <c r="M36" s="18">
        <f t="shared" si="10"/>
        <v>4</v>
      </c>
      <c r="N36" s="16">
        <v>161.5</v>
      </c>
      <c r="O36" s="17">
        <f t="shared" si="11"/>
        <v>67.29166666666667</v>
      </c>
      <c r="P36" s="18">
        <f t="shared" si="12"/>
        <v>2</v>
      </c>
      <c r="Q36" s="16">
        <v>155</v>
      </c>
      <c r="R36" s="17">
        <f t="shared" si="13"/>
        <v>64.58333333333334</v>
      </c>
      <c r="S36" s="18">
        <f t="shared" si="14"/>
        <v>3</v>
      </c>
      <c r="T36" s="16"/>
      <c r="U36" s="16">
        <f t="shared" si="15"/>
        <v>470</v>
      </c>
      <c r="V36" s="17">
        <f t="shared" si="16"/>
        <v>65.27777777777779</v>
      </c>
      <c r="W36" s="16"/>
    </row>
    <row r="37" spans="1:23" s="2" customFormat="1" ht="43.5" customHeight="1">
      <c r="A37" s="19">
        <f t="shared" si="17"/>
        <v>5</v>
      </c>
      <c r="B37" s="29" t="s">
        <v>159</v>
      </c>
      <c r="C37" s="100" t="s">
        <v>204</v>
      </c>
      <c r="D37" s="88" t="s">
        <v>205</v>
      </c>
      <c r="E37" s="101" t="s">
        <v>27</v>
      </c>
      <c r="F37" s="56" t="s">
        <v>206</v>
      </c>
      <c r="G37" s="65" t="s">
        <v>25</v>
      </c>
      <c r="H37" s="62" t="s">
        <v>207</v>
      </c>
      <c r="I37" s="62" t="s">
        <v>254</v>
      </c>
      <c r="J37" s="57" t="s">
        <v>17</v>
      </c>
      <c r="K37" s="16">
        <v>156</v>
      </c>
      <c r="L37" s="17">
        <f t="shared" si="9"/>
        <v>65</v>
      </c>
      <c r="M37" s="18">
        <f t="shared" si="10"/>
        <v>3</v>
      </c>
      <c r="N37" s="16">
        <v>154</v>
      </c>
      <c r="O37" s="17">
        <f t="shared" si="11"/>
        <v>64.16666666666667</v>
      </c>
      <c r="P37" s="18">
        <f t="shared" si="12"/>
        <v>6</v>
      </c>
      <c r="Q37" s="16">
        <v>154</v>
      </c>
      <c r="R37" s="17">
        <f t="shared" si="13"/>
        <v>64.16666666666667</v>
      </c>
      <c r="S37" s="18">
        <f t="shared" si="14"/>
        <v>4</v>
      </c>
      <c r="T37" s="16"/>
      <c r="U37" s="16">
        <f t="shared" si="15"/>
        <v>464</v>
      </c>
      <c r="V37" s="17">
        <f t="shared" si="16"/>
        <v>64.44444444444444</v>
      </c>
      <c r="W37" s="16" t="s">
        <v>27</v>
      </c>
    </row>
    <row r="38" spans="1:23" s="2" customFormat="1" ht="43.5" customHeight="1">
      <c r="A38" s="19">
        <f t="shared" si="17"/>
        <v>6</v>
      </c>
      <c r="B38" s="29" t="s">
        <v>159</v>
      </c>
      <c r="C38" s="63" t="s">
        <v>214</v>
      </c>
      <c r="D38" s="64"/>
      <c r="E38" s="62" t="s">
        <v>35</v>
      </c>
      <c r="F38" s="111" t="s">
        <v>235</v>
      </c>
      <c r="G38" s="72" t="s">
        <v>40</v>
      </c>
      <c r="H38" s="113" t="s">
        <v>41</v>
      </c>
      <c r="I38" s="113" t="s">
        <v>236</v>
      </c>
      <c r="J38" s="74" t="s">
        <v>12</v>
      </c>
      <c r="K38" s="16">
        <v>149.5</v>
      </c>
      <c r="L38" s="17">
        <f t="shared" si="9"/>
        <v>62.29166666666667</v>
      </c>
      <c r="M38" s="18">
        <f t="shared" si="10"/>
        <v>7</v>
      </c>
      <c r="N38" s="16">
        <v>155</v>
      </c>
      <c r="O38" s="17">
        <f t="shared" si="11"/>
        <v>64.58333333333334</v>
      </c>
      <c r="P38" s="18">
        <f t="shared" si="12"/>
        <v>5</v>
      </c>
      <c r="Q38" s="16">
        <v>150</v>
      </c>
      <c r="R38" s="17">
        <f t="shared" si="13"/>
        <v>62.5</v>
      </c>
      <c r="S38" s="18">
        <f t="shared" si="14"/>
        <v>6</v>
      </c>
      <c r="T38" s="16"/>
      <c r="U38" s="16">
        <f t="shared" si="15"/>
        <v>454.5</v>
      </c>
      <c r="V38" s="17">
        <f t="shared" si="16"/>
        <v>63.125</v>
      </c>
      <c r="W38" s="16"/>
    </row>
    <row r="39" spans="1:23" s="2" customFormat="1" ht="43.5" customHeight="1">
      <c r="A39" s="19">
        <f t="shared" si="17"/>
        <v>7</v>
      </c>
      <c r="B39" s="29" t="s">
        <v>159</v>
      </c>
      <c r="C39" s="95" t="s">
        <v>182</v>
      </c>
      <c r="D39" s="88"/>
      <c r="E39" s="101" t="s">
        <v>35</v>
      </c>
      <c r="F39" s="96" t="s">
        <v>183</v>
      </c>
      <c r="G39" s="93" t="s">
        <v>54</v>
      </c>
      <c r="H39" s="73" t="s">
        <v>55</v>
      </c>
      <c r="I39" s="73" t="s">
        <v>244</v>
      </c>
      <c r="J39" s="74" t="s">
        <v>56</v>
      </c>
      <c r="K39" s="16">
        <v>148.5</v>
      </c>
      <c r="L39" s="17">
        <f t="shared" si="9"/>
        <v>61.875</v>
      </c>
      <c r="M39" s="18">
        <f t="shared" si="10"/>
        <v>8</v>
      </c>
      <c r="N39" s="16">
        <v>154</v>
      </c>
      <c r="O39" s="17">
        <f t="shared" si="11"/>
        <v>64.16666666666667</v>
      </c>
      <c r="P39" s="18">
        <f t="shared" si="12"/>
        <v>6</v>
      </c>
      <c r="Q39" s="16">
        <v>148</v>
      </c>
      <c r="R39" s="17">
        <f t="shared" si="13"/>
        <v>61.66666666666667</v>
      </c>
      <c r="S39" s="18">
        <f t="shared" si="14"/>
        <v>9</v>
      </c>
      <c r="T39" s="16"/>
      <c r="U39" s="16">
        <f t="shared" si="15"/>
        <v>450.5</v>
      </c>
      <c r="V39" s="17">
        <f t="shared" si="16"/>
        <v>62.56944444444445</v>
      </c>
      <c r="W39" s="16"/>
    </row>
    <row r="40" spans="1:23" s="2" customFormat="1" ht="43.5" customHeight="1">
      <c r="A40" s="19">
        <f t="shared" si="17"/>
        <v>7</v>
      </c>
      <c r="B40" s="29" t="s">
        <v>159</v>
      </c>
      <c r="C40" s="106" t="s">
        <v>210</v>
      </c>
      <c r="D40" s="15"/>
      <c r="E40" s="13" t="s">
        <v>35</v>
      </c>
      <c r="F40" s="54" t="s">
        <v>47</v>
      </c>
      <c r="G40" s="33" t="s">
        <v>43</v>
      </c>
      <c r="H40" s="22" t="s">
        <v>42</v>
      </c>
      <c r="I40" s="22" t="s">
        <v>245</v>
      </c>
      <c r="J40" s="57" t="s">
        <v>17</v>
      </c>
      <c r="K40" s="16">
        <v>148.5</v>
      </c>
      <c r="L40" s="17">
        <f t="shared" si="9"/>
        <v>61.875</v>
      </c>
      <c r="M40" s="18">
        <f t="shared" si="10"/>
        <v>8</v>
      </c>
      <c r="N40" s="16">
        <v>153</v>
      </c>
      <c r="O40" s="17">
        <f t="shared" si="11"/>
        <v>63.75</v>
      </c>
      <c r="P40" s="18">
        <f t="shared" si="12"/>
        <v>8</v>
      </c>
      <c r="Q40" s="16">
        <v>149</v>
      </c>
      <c r="R40" s="17">
        <f t="shared" si="13"/>
        <v>62.083333333333336</v>
      </c>
      <c r="S40" s="18">
        <f t="shared" si="14"/>
        <v>7</v>
      </c>
      <c r="T40" s="16"/>
      <c r="U40" s="16">
        <f t="shared" si="15"/>
        <v>450.5</v>
      </c>
      <c r="V40" s="17">
        <f t="shared" si="16"/>
        <v>62.56944444444445</v>
      </c>
      <c r="W40" s="16" t="s">
        <v>190</v>
      </c>
    </row>
    <row r="41" spans="1:23" s="2" customFormat="1" ht="43.5" customHeight="1">
      <c r="A41" s="19">
        <f t="shared" si="17"/>
        <v>9</v>
      </c>
      <c r="B41" s="29" t="s">
        <v>159</v>
      </c>
      <c r="C41" s="106" t="s">
        <v>197</v>
      </c>
      <c r="D41" s="15"/>
      <c r="E41" s="13" t="s">
        <v>35</v>
      </c>
      <c r="F41" s="97" t="s">
        <v>186</v>
      </c>
      <c r="G41" s="34"/>
      <c r="H41" s="11" t="s">
        <v>187</v>
      </c>
      <c r="I41" s="11" t="s">
        <v>250</v>
      </c>
      <c r="J41" s="70" t="s">
        <v>97</v>
      </c>
      <c r="K41" s="16">
        <v>150</v>
      </c>
      <c r="L41" s="17">
        <f t="shared" si="9"/>
        <v>62.5</v>
      </c>
      <c r="M41" s="18">
        <f t="shared" si="10"/>
        <v>6</v>
      </c>
      <c r="N41" s="16">
        <v>147.5</v>
      </c>
      <c r="O41" s="17">
        <f t="shared" si="11"/>
        <v>61.458333333333336</v>
      </c>
      <c r="P41" s="18">
        <f t="shared" si="12"/>
        <v>10</v>
      </c>
      <c r="Q41" s="16">
        <v>148.5</v>
      </c>
      <c r="R41" s="17">
        <f t="shared" si="13"/>
        <v>61.875</v>
      </c>
      <c r="S41" s="18">
        <f t="shared" si="14"/>
        <v>8</v>
      </c>
      <c r="T41" s="16"/>
      <c r="U41" s="16">
        <f t="shared" si="15"/>
        <v>446</v>
      </c>
      <c r="V41" s="17">
        <f t="shared" si="16"/>
        <v>61.94444444444445</v>
      </c>
      <c r="W41" s="16"/>
    </row>
    <row r="42" spans="1:23" s="2" customFormat="1" ht="34.5" customHeight="1">
      <c r="A42" s="19">
        <f t="shared" si="17"/>
        <v>10</v>
      </c>
      <c r="B42" s="28" t="s">
        <v>159</v>
      </c>
      <c r="C42" s="63" t="s">
        <v>188</v>
      </c>
      <c r="D42" s="64" t="s">
        <v>189</v>
      </c>
      <c r="E42" s="62" t="s">
        <v>190</v>
      </c>
      <c r="F42" s="98" t="s">
        <v>191</v>
      </c>
      <c r="G42" s="93" t="s">
        <v>28</v>
      </c>
      <c r="H42" s="62" t="s">
        <v>30</v>
      </c>
      <c r="I42" s="62" t="s">
        <v>241</v>
      </c>
      <c r="J42" s="57" t="s">
        <v>17</v>
      </c>
      <c r="K42" s="16">
        <v>141</v>
      </c>
      <c r="L42" s="17">
        <f t="shared" si="9"/>
        <v>58.75</v>
      </c>
      <c r="M42" s="18">
        <f t="shared" si="10"/>
        <v>11</v>
      </c>
      <c r="N42" s="16">
        <v>152.5</v>
      </c>
      <c r="O42" s="17">
        <f t="shared" si="11"/>
        <v>63.54166666666667</v>
      </c>
      <c r="P42" s="18">
        <f t="shared" si="12"/>
        <v>9</v>
      </c>
      <c r="Q42" s="16">
        <v>148</v>
      </c>
      <c r="R42" s="17">
        <f t="shared" si="13"/>
        <v>61.66666666666667</v>
      </c>
      <c r="S42" s="18">
        <f t="shared" si="14"/>
        <v>9</v>
      </c>
      <c r="T42" s="16"/>
      <c r="U42" s="16">
        <f t="shared" si="15"/>
        <v>441.5</v>
      </c>
      <c r="V42" s="17">
        <f t="shared" si="16"/>
        <v>61.31944444444445</v>
      </c>
      <c r="W42" s="16" t="s">
        <v>259</v>
      </c>
    </row>
    <row r="43" spans="1:23" s="2" customFormat="1" ht="43.5" customHeight="1">
      <c r="A43" s="19">
        <f t="shared" si="17"/>
        <v>11</v>
      </c>
      <c r="B43" s="29" t="s">
        <v>159</v>
      </c>
      <c r="C43" s="86" t="s">
        <v>211</v>
      </c>
      <c r="D43" s="88"/>
      <c r="E43" s="57" t="s">
        <v>35</v>
      </c>
      <c r="F43" s="97" t="s">
        <v>212</v>
      </c>
      <c r="G43" s="107" t="s">
        <v>31</v>
      </c>
      <c r="H43" s="23" t="s">
        <v>12</v>
      </c>
      <c r="I43" s="23" t="s">
        <v>256</v>
      </c>
      <c r="J43" s="57" t="s">
        <v>17</v>
      </c>
      <c r="K43" s="16">
        <v>147.5</v>
      </c>
      <c r="L43" s="17">
        <f t="shared" si="9"/>
        <v>61.458333333333336</v>
      </c>
      <c r="M43" s="18">
        <f t="shared" si="10"/>
        <v>10</v>
      </c>
      <c r="N43" s="16">
        <v>145.5</v>
      </c>
      <c r="O43" s="17">
        <f t="shared" si="11"/>
        <v>60.625</v>
      </c>
      <c r="P43" s="18">
        <f t="shared" si="12"/>
        <v>11</v>
      </c>
      <c r="Q43" s="16">
        <v>146.5</v>
      </c>
      <c r="R43" s="17">
        <f t="shared" si="13"/>
        <v>61.04166666666667</v>
      </c>
      <c r="S43" s="18">
        <f t="shared" si="14"/>
        <v>11</v>
      </c>
      <c r="T43" s="16"/>
      <c r="U43" s="16">
        <f t="shared" si="15"/>
        <v>439.5</v>
      </c>
      <c r="V43" s="17">
        <f t="shared" si="16"/>
        <v>61.041666666666664</v>
      </c>
      <c r="W43" s="16"/>
    </row>
    <row r="44" spans="1:22" s="20" customFormat="1" ht="34.5" customHeight="1">
      <c r="A44" s="126" t="s">
        <v>266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</row>
  </sheetData>
  <sheetProtection/>
  <mergeCells count="48">
    <mergeCell ref="A1:W1"/>
    <mergeCell ref="A2:W2"/>
    <mergeCell ref="A3:W3"/>
    <mergeCell ref="A4:V4"/>
    <mergeCell ref="A5:C5"/>
    <mergeCell ref="T5:V5"/>
    <mergeCell ref="A6:A8"/>
    <mergeCell ref="C6:C8"/>
    <mergeCell ref="E6:E8"/>
    <mergeCell ref="F6:F8"/>
    <mergeCell ref="G6:G8"/>
    <mergeCell ref="H6:H8"/>
    <mergeCell ref="K6:S6"/>
    <mergeCell ref="T6:T8"/>
    <mergeCell ref="U6:U8"/>
    <mergeCell ref="V6:V8"/>
    <mergeCell ref="W6:W8"/>
    <mergeCell ref="K7:M7"/>
    <mergeCell ref="N7:P7"/>
    <mergeCell ref="Q7:S7"/>
    <mergeCell ref="A44:V44"/>
    <mergeCell ref="I6:I8"/>
    <mergeCell ref="A9:W9"/>
    <mergeCell ref="A23:V23"/>
    <mergeCell ref="A24:W24"/>
    <mergeCell ref="A25:W25"/>
    <mergeCell ref="A26:W26"/>
    <mergeCell ref="A27:V27"/>
    <mergeCell ref="A28:C28"/>
    <mergeCell ref="J6:J8"/>
    <mergeCell ref="T28:V28"/>
    <mergeCell ref="A29:A31"/>
    <mergeCell ref="C29:C31"/>
    <mergeCell ref="E29:E31"/>
    <mergeCell ref="F29:F31"/>
    <mergeCell ref="G29:G31"/>
    <mergeCell ref="H29:H31"/>
    <mergeCell ref="I29:I31"/>
    <mergeCell ref="J29:J31"/>
    <mergeCell ref="K29:S29"/>
    <mergeCell ref="A32:W32"/>
    <mergeCell ref="T29:T31"/>
    <mergeCell ref="U29:U31"/>
    <mergeCell ref="V29:V31"/>
    <mergeCell ref="W29:W31"/>
    <mergeCell ref="K30:M30"/>
    <mergeCell ref="N30:P30"/>
    <mergeCell ref="Q30:S30"/>
  </mergeCells>
  <printOptions/>
  <pageMargins left="0.31496062992125984" right="0.31496062992125984" top="0.15748031496062992" bottom="0.15748031496062992" header="0" footer="0"/>
  <pageSetup horizontalDpi="300" verticalDpi="300" orientation="landscape" paperSize="9" scale="82" r:id="rId2"/>
  <rowBreaks count="1" manualBreakCount="1">
    <brk id="2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view="pageBreakPreview" zoomScale="69" zoomScaleSheetLayoutView="69" zoomScalePageLayoutView="0" workbookViewId="0" topLeftCell="A8">
      <selection activeCell="A9" sqref="A9:IV13"/>
    </sheetView>
  </sheetViews>
  <sheetFormatPr defaultColWidth="9.00390625" defaultRowHeight="12.75"/>
  <cols>
    <col min="1" max="1" width="4.00390625" style="1" customWidth="1"/>
    <col min="2" max="2" width="12.625" style="9" customWidth="1"/>
    <col min="3" max="3" width="17.00390625" style="9" hidden="1" customWidth="1"/>
    <col min="4" max="4" width="4.875" style="9" customWidth="1"/>
    <col min="5" max="5" width="27.00390625" style="9" customWidth="1"/>
    <col min="6" max="6" width="8.75390625" style="9" hidden="1" customWidth="1"/>
    <col min="7" max="7" width="12.375" style="10" hidden="1" customWidth="1"/>
    <col min="8" max="8" width="12.375" style="10" customWidth="1"/>
    <col min="9" max="9" width="12.875" style="9" hidden="1" customWidth="1"/>
    <col min="10" max="10" width="5.25390625" style="1" customWidth="1"/>
    <col min="11" max="11" width="6.25390625" style="1" hidden="1" customWidth="1"/>
    <col min="12" max="12" width="4.875" style="1" customWidth="1"/>
    <col min="13" max="13" width="6.125" style="1" hidden="1" customWidth="1"/>
    <col min="14" max="14" width="7.125" style="1" customWidth="1"/>
    <col min="15" max="15" width="3.625" style="1" customWidth="1"/>
    <col min="16" max="16" width="5.00390625" style="1" customWidth="1"/>
    <col min="17" max="17" width="7.125" style="1" hidden="1" customWidth="1"/>
    <col min="18" max="18" width="4.75390625" style="1" customWidth="1"/>
    <col min="19" max="19" width="4.875" style="1" hidden="1" customWidth="1"/>
    <col min="20" max="20" width="6.75390625" style="1" customWidth="1"/>
    <col min="21" max="21" width="3.25390625" style="1" customWidth="1"/>
    <col min="22" max="22" width="5.125" style="1" customWidth="1"/>
    <col min="23" max="23" width="7.125" style="1" hidden="1" customWidth="1"/>
    <col min="24" max="24" width="5.00390625" style="1" customWidth="1"/>
    <col min="25" max="25" width="6.25390625" style="1" hidden="1" customWidth="1"/>
    <col min="26" max="26" width="7.25390625" style="1" customWidth="1"/>
    <col min="27" max="27" width="4.125" style="1" customWidth="1"/>
    <col min="28" max="28" width="3.00390625" style="1" customWidth="1"/>
    <col min="29" max="30" width="6.125" style="1" customWidth="1"/>
    <col min="31" max="31" width="7.375" style="1" customWidth="1"/>
    <col min="32" max="16384" width="9.125" style="1" customWidth="1"/>
  </cols>
  <sheetData>
    <row r="1" spans="1:30" s="41" customFormat="1" ht="29.25" customHeigh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s="41" customFormat="1" ht="19.5" customHeight="1">
      <c r="A2" s="217" t="s">
        <v>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0" s="41" customFormat="1" ht="21.75" customHeight="1">
      <c r="A3" s="217" t="s">
        <v>149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s="2" customFormat="1" ht="18.75" customHeight="1">
      <c r="A4" s="218" t="s">
        <v>215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26" s="2" customFormat="1" ht="22.5" customHeight="1">
      <c r="A5" s="85" t="s">
        <v>17</v>
      </c>
      <c r="B5" s="85"/>
      <c r="C5" s="44"/>
      <c r="D5" s="4"/>
      <c r="E5" s="4"/>
      <c r="F5" s="4"/>
      <c r="G5" s="4"/>
      <c r="H5" s="4"/>
      <c r="I5" s="4"/>
      <c r="J5" s="118"/>
      <c r="K5" s="118"/>
      <c r="L5" s="118"/>
      <c r="M5" s="118"/>
      <c r="N5" s="118"/>
      <c r="O5" s="118"/>
      <c r="P5" s="118"/>
      <c r="Q5" s="118"/>
      <c r="S5" s="119"/>
      <c r="T5" s="119"/>
      <c r="X5" s="3"/>
      <c r="Z5" s="119" t="s">
        <v>74</v>
      </c>
    </row>
    <row r="6" spans="1:31" s="2" customFormat="1" ht="12.75" customHeight="1">
      <c r="A6" s="169" t="s">
        <v>18</v>
      </c>
      <c r="B6" s="127" t="s">
        <v>19</v>
      </c>
      <c r="C6" s="52"/>
      <c r="D6" s="171" t="s">
        <v>9</v>
      </c>
      <c r="E6" s="127" t="s">
        <v>48</v>
      </c>
      <c r="F6" s="173" t="s">
        <v>21</v>
      </c>
      <c r="G6" s="175" t="s">
        <v>22</v>
      </c>
      <c r="H6" s="163" t="s">
        <v>0</v>
      </c>
      <c r="I6" s="164" t="s">
        <v>64</v>
      </c>
      <c r="J6" s="166" t="s">
        <v>1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 t="s">
        <v>8</v>
      </c>
      <c r="AC6" s="168" t="s">
        <v>65</v>
      </c>
      <c r="AD6" s="151" t="s">
        <v>66</v>
      </c>
      <c r="AE6" s="151" t="s">
        <v>3</v>
      </c>
    </row>
    <row r="7" spans="1:31" s="2" customFormat="1" ht="16.5" customHeight="1">
      <c r="A7" s="170"/>
      <c r="B7" s="127"/>
      <c r="C7" s="53"/>
      <c r="D7" s="172"/>
      <c r="E7" s="127"/>
      <c r="F7" s="174"/>
      <c r="G7" s="176"/>
      <c r="H7" s="163"/>
      <c r="I7" s="164"/>
      <c r="J7" s="163" t="s">
        <v>14</v>
      </c>
      <c r="K7" s="163"/>
      <c r="L7" s="163"/>
      <c r="M7" s="163"/>
      <c r="N7" s="163"/>
      <c r="O7" s="163"/>
      <c r="P7" s="163" t="s">
        <v>29</v>
      </c>
      <c r="Q7" s="163"/>
      <c r="R7" s="163"/>
      <c r="S7" s="163"/>
      <c r="T7" s="163"/>
      <c r="U7" s="163"/>
      <c r="V7" s="163" t="s">
        <v>6</v>
      </c>
      <c r="W7" s="163"/>
      <c r="X7" s="163"/>
      <c r="Y7" s="163"/>
      <c r="Z7" s="163"/>
      <c r="AA7" s="163"/>
      <c r="AB7" s="167"/>
      <c r="AC7" s="168"/>
      <c r="AD7" s="151"/>
      <c r="AE7" s="151"/>
    </row>
    <row r="8" spans="1:31" s="2" customFormat="1" ht="48.75" customHeight="1">
      <c r="A8" s="170"/>
      <c r="B8" s="143"/>
      <c r="C8" s="53"/>
      <c r="D8" s="172"/>
      <c r="E8" s="143"/>
      <c r="F8" s="174"/>
      <c r="G8" s="176"/>
      <c r="H8" s="163"/>
      <c r="I8" s="165"/>
      <c r="J8" s="21" t="s">
        <v>67</v>
      </c>
      <c r="K8" s="21" t="s">
        <v>5</v>
      </c>
      <c r="L8" s="21" t="s">
        <v>68</v>
      </c>
      <c r="M8" s="21" t="s">
        <v>5</v>
      </c>
      <c r="N8" s="21" t="s">
        <v>5</v>
      </c>
      <c r="O8" s="120" t="s">
        <v>15</v>
      </c>
      <c r="P8" s="21" t="s">
        <v>67</v>
      </c>
      <c r="Q8" s="21" t="s">
        <v>5</v>
      </c>
      <c r="R8" s="21" t="s">
        <v>68</v>
      </c>
      <c r="S8" s="21" t="s">
        <v>5</v>
      </c>
      <c r="T8" s="21" t="s">
        <v>5</v>
      </c>
      <c r="U8" s="120" t="s">
        <v>15</v>
      </c>
      <c r="V8" s="21" t="s">
        <v>67</v>
      </c>
      <c r="W8" s="21" t="s">
        <v>5</v>
      </c>
      <c r="X8" s="21" t="s">
        <v>68</v>
      </c>
      <c r="Y8" s="21" t="s">
        <v>5</v>
      </c>
      <c r="Z8" s="21" t="s">
        <v>5</v>
      </c>
      <c r="AA8" s="120" t="s">
        <v>15</v>
      </c>
      <c r="AB8" s="167"/>
      <c r="AC8" s="168"/>
      <c r="AD8" s="151"/>
      <c r="AE8" s="151"/>
    </row>
    <row r="9" spans="1:31" s="2" customFormat="1" ht="38.25" customHeight="1">
      <c r="A9" s="43">
        <f>RANK(AE9,AE$9:AE$13,0)</f>
        <v>1</v>
      </c>
      <c r="B9" s="184" t="s">
        <v>271</v>
      </c>
      <c r="C9" s="185" t="s">
        <v>57</v>
      </c>
      <c r="D9" s="186">
        <v>1</v>
      </c>
      <c r="E9" s="96" t="s">
        <v>183</v>
      </c>
      <c r="F9" s="187" t="s">
        <v>54</v>
      </c>
      <c r="G9" s="188" t="s">
        <v>55</v>
      </c>
      <c r="H9" s="186" t="s">
        <v>269</v>
      </c>
      <c r="I9" s="108"/>
      <c r="J9" s="5">
        <v>131.5</v>
      </c>
      <c r="K9" s="181">
        <f>J9/2</f>
        <v>65.75</v>
      </c>
      <c r="L9" s="5">
        <v>134</v>
      </c>
      <c r="M9" s="181">
        <f>L9/2</f>
        <v>67</v>
      </c>
      <c r="N9" s="182">
        <f>(K9+M9)/2</f>
        <v>66.375</v>
      </c>
      <c r="O9" s="5">
        <f>RANK(N9,N$9:N$13,0)</f>
        <v>1</v>
      </c>
      <c r="P9" s="5">
        <v>129.5</v>
      </c>
      <c r="Q9" s="181">
        <f>P9/2</f>
        <v>64.75</v>
      </c>
      <c r="R9" s="5">
        <v>134</v>
      </c>
      <c r="S9" s="181">
        <f>R9/2</f>
        <v>67</v>
      </c>
      <c r="T9" s="182">
        <f>(Q9+S9)/2</f>
        <v>65.875</v>
      </c>
      <c r="U9" s="5">
        <f>RANK(T9,T$9:T$13,0)</f>
        <v>1</v>
      </c>
      <c r="V9" s="5">
        <v>131.5</v>
      </c>
      <c r="W9" s="181">
        <f>V9/2</f>
        <v>65.75</v>
      </c>
      <c r="X9" s="5">
        <v>130</v>
      </c>
      <c r="Y9" s="181">
        <f>X9/2</f>
        <v>65</v>
      </c>
      <c r="Z9" s="182">
        <f>(W9+Y9)/2</f>
        <v>65.375</v>
      </c>
      <c r="AA9" s="5">
        <f>RANK(Z9,Z$9:Z$13,0)</f>
        <v>1</v>
      </c>
      <c r="AB9" s="5"/>
      <c r="AC9" s="183">
        <f>(K9+Q9+W9)/3</f>
        <v>65.41666666666667</v>
      </c>
      <c r="AD9" s="183">
        <f>(M9+S9+Y9)/3</f>
        <v>66.33333333333333</v>
      </c>
      <c r="AE9" s="182">
        <f>(AC9+AD9)/2</f>
        <v>65.875</v>
      </c>
    </row>
    <row r="10" spans="1:31" s="2" customFormat="1" ht="38.25" customHeight="1">
      <c r="A10" s="43">
        <f>RANK(AE10,AE$9:AE$13,0)</f>
        <v>2</v>
      </c>
      <c r="B10" s="189" t="s">
        <v>272</v>
      </c>
      <c r="C10" s="190" t="s">
        <v>150</v>
      </c>
      <c r="D10" s="191">
        <v>1</v>
      </c>
      <c r="E10" s="184" t="s">
        <v>273</v>
      </c>
      <c r="F10" s="192" t="s">
        <v>151</v>
      </c>
      <c r="G10" s="193" t="s">
        <v>86</v>
      </c>
      <c r="H10" s="194" t="s">
        <v>82</v>
      </c>
      <c r="I10" s="109" t="s">
        <v>225</v>
      </c>
      <c r="J10" s="5">
        <v>124</v>
      </c>
      <c r="K10" s="181">
        <f>J10/2</f>
        <v>62</v>
      </c>
      <c r="L10" s="5">
        <v>134</v>
      </c>
      <c r="M10" s="181">
        <f>L10/2</f>
        <v>67</v>
      </c>
      <c r="N10" s="182">
        <f>(K10+M10)/2</f>
        <v>64.5</v>
      </c>
      <c r="O10" s="5">
        <f>RANK(N10,N$9:N$13,0)</f>
        <v>3</v>
      </c>
      <c r="P10" s="5">
        <v>124.5</v>
      </c>
      <c r="Q10" s="181">
        <f>P10/2</f>
        <v>62.25</v>
      </c>
      <c r="R10" s="5">
        <v>130</v>
      </c>
      <c r="S10" s="181">
        <f>R10/2</f>
        <v>65</v>
      </c>
      <c r="T10" s="182">
        <f>(Q10+S10)/2</f>
        <v>63.625</v>
      </c>
      <c r="U10" s="5">
        <f>RANK(T10,T$9:T$13,0)</f>
        <v>2</v>
      </c>
      <c r="V10" s="5">
        <v>124</v>
      </c>
      <c r="W10" s="181">
        <f>V10/2</f>
        <v>62</v>
      </c>
      <c r="X10" s="5">
        <v>132</v>
      </c>
      <c r="Y10" s="181">
        <f>X10/2</f>
        <v>66</v>
      </c>
      <c r="Z10" s="182">
        <f>(W10+Y10)/2</f>
        <v>64</v>
      </c>
      <c r="AA10" s="5">
        <f>RANK(Z10,Z$9:Z$13,0)</f>
        <v>2</v>
      </c>
      <c r="AB10" s="5"/>
      <c r="AC10" s="183">
        <f>(K10+Q10+W10)/3</f>
        <v>62.083333333333336</v>
      </c>
      <c r="AD10" s="183">
        <f>(M10+S10+Y10)/3</f>
        <v>66</v>
      </c>
      <c r="AE10" s="182">
        <f>(AC10+AD10)/2</f>
        <v>64.04166666666667</v>
      </c>
    </row>
    <row r="11" spans="1:31" s="2" customFormat="1" ht="38.25" customHeight="1">
      <c r="A11" s="42">
        <f>RANK(AE11,AE$9:AE$13,0)</f>
        <v>3</v>
      </c>
      <c r="B11" s="189" t="s">
        <v>274</v>
      </c>
      <c r="C11" s="185" t="s">
        <v>75</v>
      </c>
      <c r="D11" s="186" t="s">
        <v>76</v>
      </c>
      <c r="E11" s="184" t="s">
        <v>282</v>
      </c>
      <c r="F11" s="195" t="s">
        <v>32</v>
      </c>
      <c r="G11" s="196" t="s">
        <v>33</v>
      </c>
      <c r="H11" s="197" t="s">
        <v>17</v>
      </c>
      <c r="I11" s="109" t="s">
        <v>224</v>
      </c>
      <c r="J11" s="5">
        <v>129</v>
      </c>
      <c r="K11" s="181">
        <f>J11/2</f>
        <v>64.5</v>
      </c>
      <c r="L11" s="5">
        <v>136</v>
      </c>
      <c r="M11" s="181">
        <f>L11/2</f>
        <v>68</v>
      </c>
      <c r="N11" s="182">
        <f>(K11+M11)/2</f>
        <v>66.25</v>
      </c>
      <c r="O11" s="5">
        <f>RANK(N11,N$9:N$13,0)</f>
        <v>2</v>
      </c>
      <c r="P11" s="5">
        <v>122</v>
      </c>
      <c r="Q11" s="181">
        <f>P11/2</f>
        <v>61</v>
      </c>
      <c r="R11" s="5">
        <v>130</v>
      </c>
      <c r="S11" s="181">
        <f>R11/2</f>
        <v>65</v>
      </c>
      <c r="T11" s="182">
        <f>(Q11+S11)/2</f>
        <v>63</v>
      </c>
      <c r="U11" s="5">
        <f>RANK(T11,T$9:T$13,0)</f>
        <v>5</v>
      </c>
      <c r="V11" s="5">
        <v>125.5</v>
      </c>
      <c r="W11" s="181">
        <f>V11/2</f>
        <v>62.75</v>
      </c>
      <c r="X11" s="5">
        <v>122</v>
      </c>
      <c r="Y11" s="181">
        <f>X11/2</f>
        <v>61</v>
      </c>
      <c r="Z11" s="182">
        <f>(W11+Y11)/2</f>
        <v>61.875</v>
      </c>
      <c r="AA11" s="5">
        <f>RANK(Z11,Z$9:Z$13,0)</f>
        <v>4</v>
      </c>
      <c r="AB11" s="5"/>
      <c r="AC11" s="183">
        <f>(K11+Q11+W11)/3</f>
        <v>62.75</v>
      </c>
      <c r="AD11" s="183">
        <f>(M11+S11+Y11)/3</f>
        <v>64.66666666666667</v>
      </c>
      <c r="AE11" s="182">
        <f>(AC11+AD11)/2</f>
        <v>63.708333333333336</v>
      </c>
    </row>
    <row r="12" spans="1:31" s="2" customFormat="1" ht="38.25" customHeight="1">
      <c r="A12" s="42">
        <f>RANK(AE12,AE$9:AE$13,0)</f>
        <v>4</v>
      </c>
      <c r="B12" s="189" t="s">
        <v>272</v>
      </c>
      <c r="C12" s="190" t="s">
        <v>150</v>
      </c>
      <c r="D12" s="191">
        <v>1</v>
      </c>
      <c r="E12" s="184" t="s">
        <v>275</v>
      </c>
      <c r="F12" s="192" t="s">
        <v>154</v>
      </c>
      <c r="G12" s="198" t="s">
        <v>86</v>
      </c>
      <c r="H12" s="194" t="s">
        <v>82</v>
      </c>
      <c r="I12" s="109"/>
      <c r="J12" s="5">
        <v>126</v>
      </c>
      <c r="K12" s="181">
        <f>J12/2</f>
        <v>63</v>
      </c>
      <c r="L12" s="5">
        <v>132</v>
      </c>
      <c r="M12" s="181">
        <f>L12/2</f>
        <v>66</v>
      </c>
      <c r="N12" s="182">
        <f>(K12+M12)/2</f>
        <v>64.5</v>
      </c>
      <c r="O12" s="5">
        <f>RANK(N12,N$9:N$13,0)</f>
        <v>3</v>
      </c>
      <c r="P12" s="5">
        <v>123</v>
      </c>
      <c r="Q12" s="181">
        <f>P12/2</f>
        <v>61.5</v>
      </c>
      <c r="R12" s="5">
        <v>130</v>
      </c>
      <c r="S12" s="181">
        <f>R12/2</f>
        <v>65</v>
      </c>
      <c r="T12" s="182">
        <f>(Q12+S12)/2</f>
        <v>63.25</v>
      </c>
      <c r="U12" s="5">
        <f>RANK(T12,T$9:T$13,0)</f>
        <v>4</v>
      </c>
      <c r="V12" s="5">
        <v>124.5</v>
      </c>
      <c r="W12" s="181">
        <f>V12/2</f>
        <v>62.25</v>
      </c>
      <c r="X12" s="5">
        <v>128</v>
      </c>
      <c r="Y12" s="181">
        <f>X12/2</f>
        <v>64</v>
      </c>
      <c r="Z12" s="182">
        <f>(W12+Y12)/2</f>
        <v>63.125</v>
      </c>
      <c r="AA12" s="5">
        <f>RANK(Z12,Z$9:Z$13,0)</f>
        <v>3</v>
      </c>
      <c r="AB12" s="5"/>
      <c r="AC12" s="183">
        <f>(K12+Q12+W12)/3</f>
        <v>62.25</v>
      </c>
      <c r="AD12" s="183">
        <f>(M12+S12+Y12)/3</f>
        <v>65</v>
      </c>
      <c r="AE12" s="182">
        <f>(AC12+AD12)/2</f>
        <v>63.625</v>
      </c>
    </row>
    <row r="13" spans="1:31" s="2" customFormat="1" ht="38.25" customHeight="1">
      <c r="A13" s="42">
        <f>RANK(AE13,AE$9:AE$13,0)</f>
        <v>5</v>
      </c>
      <c r="B13" s="199" t="s">
        <v>276</v>
      </c>
      <c r="C13" s="185" t="s">
        <v>152</v>
      </c>
      <c r="D13" s="194" t="s">
        <v>11</v>
      </c>
      <c r="E13" s="96" t="s">
        <v>277</v>
      </c>
      <c r="F13" s="200" t="s">
        <v>34</v>
      </c>
      <c r="G13" s="201" t="s">
        <v>153</v>
      </c>
      <c r="H13" s="197" t="s">
        <v>17</v>
      </c>
      <c r="I13" s="109"/>
      <c r="J13" s="5">
        <v>122.5</v>
      </c>
      <c r="K13" s="181">
        <f>J13/2</f>
        <v>61.25</v>
      </c>
      <c r="L13" s="5">
        <v>130</v>
      </c>
      <c r="M13" s="181">
        <f>L13/2</f>
        <v>65</v>
      </c>
      <c r="N13" s="182">
        <f>(K13+M13)/2</f>
        <v>63.125</v>
      </c>
      <c r="O13" s="5">
        <f>RANK(N13,N$9:N$13,0)</f>
        <v>5</v>
      </c>
      <c r="P13" s="5">
        <v>124</v>
      </c>
      <c r="Q13" s="181">
        <f>P13/2</f>
        <v>62</v>
      </c>
      <c r="R13" s="5">
        <v>130</v>
      </c>
      <c r="S13" s="181">
        <f>R13/2</f>
        <v>65</v>
      </c>
      <c r="T13" s="182">
        <f>(Q13+S13)/2</f>
        <v>63.5</v>
      </c>
      <c r="U13" s="5">
        <f>RANK(T13,T$9:T$13,0)</f>
        <v>3</v>
      </c>
      <c r="V13" s="5">
        <v>121</v>
      </c>
      <c r="W13" s="181">
        <f>V13/2</f>
        <v>60.5</v>
      </c>
      <c r="X13" s="5">
        <v>122</v>
      </c>
      <c r="Y13" s="181">
        <f>X13/2</f>
        <v>61</v>
      </c>
      <c r="Z13" s="182">
        <f>(W13+Y13)/2</f>
        <v>60.75</v>
      </c>
      <c r="AA13" s="5">
        <f>RANK(Z13,Z$9:Z$13,0)</f>
        <v>5</v>
      </c>
      <c r="AB13" s="5"/>
      <c r="AC13" s="183">
        <f>(K13+Q13+W13)/3</f>
        <v>61.25</v>
      </c>
      <c r="AD13" s="183">
        <f>(M13+S13+Y13)/3</f>
        <v>63.666666666666664</v>
      </c>
      <c r="AE13" s="182">
        <f>(AC13+AD13)/2</f>
        <v>62.45833333333333</v>
      </c>
    </row>
    <row r="14" spans="1:31" s="2" customFormat="1" ht="30.75" customHeight="1">
      <c r="A14" s="213" t="s">
        <v>155</v>
      </c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6"/>
    </row>
    <row r="15" spans="1:31" s="207" customFormat="1" ht="38.25" customHeight="1">
      <c r="A15" s="202">
        <f>RANK(AE15,AE$15:AE$16,0)</f>
        <v>1</v>
      </c>
      <c r="B15" s="189" t="s">
        <v>278</v>
      </c>
      <c r="C15" s="185" t="s">
        <v>58</v>
      </c>
      <c r="D15" s="191" t="s">
        <v>11</v>
      </c>
      <c r="E15" s="203" t="s">
        <v>279</v>
      </c>
      <c r="F15" s="204" t="s">
        <v>157</v>
      </c>
      <c r="G15" s="205" t="s">
        <v>131</v>
      </c>
      <c r="H15" s="206" t="s">
        <v>17</v>
      </c>
      <c r="I15" s="6"/>
      <c r="J15" s="5">
        <v>131</v>
      </c>
      <c r="K15" s="181">
        <f>J15/2</f>
        <v>65.5</v>
      </c>
      <c r="L15" s="5">
        <v>142</v>
      </c>
      <c r="M15" s="181">
        <f>L15/2</f>
        <v>71</v>
      </c>
      <c r="N15" s="182">
        <f>(K15+M15)/2</f>
        <v>68.25</v>
      </c>
      <c r="O15" s="5">
        <f>RANK(N15,N$15:N$16,0)</f>
        <v>1</v>
      </c>
      <c r="P15" s="5">
        <v>126</v>
      </c>
      <c r="Q15" s="181">
        <f>P15/2</f>
        <v>63</v>
      </c>
      <c r="R15" s="5">
        <v>134</v>
      </c>
      <c r="S15" s="181">
        <f>R15/2</f>
        <v>67</v>
      </c>
      <c r="T15" s="182">
        <f>(Q15+S15)/2</f>
        <v>65</v>
      </c>
      <c r="U15" s="5">
        <f>RANK(T15,T$15:T$16,0)</f>
        <v>1</v>
      </c>
      <c r="V15" s="5">
        <v>133</v>
      </c>
      <c r="W15" s="181">
        <f>V15/2</f>
        <v>66.5</v>
      </c>
      <c r="X15" s="5">
        <v>132</v>
      </c>
      <c r="Y15" s="181">
        <f>X15/2</f>
        <v>66</v>
      </c>
      <c r="Z15" s="182">
        <f>(W15+Y15)/2</f>
        <v>66.25</v>
      </c>
      <c r="AA15" s="5">
        <f>RANK(Z15,Z$15:Z$16,0)</f>
        <v>1</v>
      </c>
      <c r="AB15" s="5"/>
      <c r="AC15" s="183">
        <f>(K15+Q15+W15)/3</f>
        <v>65</v>
      </c>
      <c r="AD15" s="183">
        <f>(M15+S15+Y15)/3</f>
        <v>68</v>
      </c>
      <c r="AE15" s="182">
        <f>(AC15+AD15)/2</f>
        <v>66.5</v>
      </c>
    </row>
    <row r="16" spans="1:31" s="207" customFormat="1" ht="38.25" customHeight="1">
      <c r="A16" s="202">
        <f>RANK(AE16,AE$15:AE$16,0)</f>
        <v>2</v>
      </c>
      <c r="B16" s="208" t="s">
        <v>280</v>
      </c>
      <c r="C16" s="75"/>
      <c r="D16" s="206">
        <v>2</v>
      </c>
      <c r="E16" s="209" t="s">
        <v>281</v>
      </c>
      <c r="F16" s="210" t="s">
        <v>156</v>
      </c>
      <c r="G16" s="211" t="s">
        <v>145</v>
      </c>
      <c r="H16" s="197" t="s">
        <v>268</v>
      </c>
      <c r="I16" s="212" t="s">
        <v>223</v>
      </c>
      <c r="J16" s="5">
        <v>120.5</v>
      </c>
      <c r="K16" s="181">
        <f>J16/2</f>
        <v>60.25</v>
      </c>
      <c r="L16" s="5">
        <v>128</v>
      </c>
      <c r="M16" s="181">
        <f>L16/2</f>
        <v>64</v>
      </c>
      <c r="N16" s="182">
        <f>(K16+M16)/2</f>
        <v>62.125</v>
      </c>
      <c r="O16" s="5">
        <f>RANK(N16,N$15:N$16,0)</f>
        <v>2</v>
      </c>
      <c r="P16" s="5">
        <v>122.5</v>
      </c>
      <c r="Q16" s="181">
        <f>P16/2</f>
        <v>61.25</v>
      </c>
      <c r="R16" s="5">
        <v>128</v>
      </c>
      <c r="S16" s="181">
        <f>R16/2</f>
        <v>64</v>
      </c>
      <c r="T16" s="182">
        <f>(Q16+S16)/2</f>
        <v>62.625</v>
      </c>
      <c r="U16" s="5">
        <f>RANK(T16,T$15:T$16,0)</f>
        <v>2</v>
      </c>
      <c r="V16" s="5">
        <v>121</v>
      </c>
      <c r="W16" s="181">
        <f>V16/2</f>
        <v>60.5</v>
      </c>
      <c r="X16" s="5">
        <v>124</v>
      </c>
      <c r="Y16" s="181">
        <f>X16/2</f>
        <v>62</v>
      </c>
      <c r="Z16" s="182">
        <f>(W16+Y16)/2</f>
        <v>61.25</v>
      </c>
      <c r="AA16" s="5">
        <f>RANK(Z16,Z$15:Z$16,0)</f>
        <v>2</v>
      </c>
      <c r="AB16" s="5"/>
      <c r="AC16" s="183">
        <f>(K16+Q16+W16)/3</f>
        <v>60.666666666666664</v>
      </c>
      <c r="AD16" s="183">
        <f>(M16+S16+Y16)/3</f>
        <v>63.333333333333336</v>
      </c>
      <c r="AE16" s="182">
        <f>(AC16+AD16)/2</f>
        <v>62</v>
      </c>
    </row>
    <row r="17" spans="1:31" s="2" customFormat="1" ht="35.25" customHeight="1">
      <c r="A17" s="162" t="s">
        <v>270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</sheetData>
  <sheetProtection/>
  <mergeCells count="22">
    <mergeCell ref="F6:F8"/>
    <mergeCell ref="G6:G8"/>
    <mergeCell ref="AC6:AC8"/>
    <mergeCell ref="AD6:AD8"/>
    <mergeCell ref="A1:AD1"/>
    <mergeCell ref="A2:AD2"/>
    <mergeCell ref="A3:AD3"/>
    <mergeCell ref="A4:AD4"/>
    <mergeCell ref="A6:A8"/>
    <mergeCell ref="B6:B8"/>
    <mergeCell ref="D6:D8"/>
    <mergeCell ref="E6:E8"/>
    <mergeCell ref="A17:AE17"/>
    <mergeCell ref="AE6:AE8"/>
    <mergeCell ref="J7:O7"/>
    <mergeCell ref="P7:U7"/>
    <mergeCell ref="V7:AA7"/>
    <mergeCell ref="A14:AE14"/>
    <mergeCell ref="H6:H8"/>
    <mergeCell ref="I6:I8"/>
    <mergeCell ref="J6:AA6"/>
    <mergeCell ref="AB6:AB8"/>
  </mergeCells>
  <printOptions/>
  <pageMargins left="0.25" right="0.25" top="0.49" bottom="0.44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="57" zoomScaleSheetLayoutView="57" zoomScalePageLayoutView="0" workbookViewId="0" topLeftCell="A8">
      <selection activeCell="A22" sqref="A22"/>
    </sheetView>
  </sheetViews>
  <sheetFormatPr defaultColWidth="9.00390625" defaultRowHeight="12.75"/>
  <cols>
    <col min="1" max="1" width="4.00390625" style="1" customWidth="1"/>
    <col min="2" max="2" width="13.00390625" style="9" customWidth="1"/>
    <col min="3" max="3" width="17.00390625" style="9" hidden="1" customWidth="1"/>
    <col min="4" max="4" width="4.875" style="9" customWidth="1"/>
    <col min="5" max="5" width="24.375" style="9" customWidth="1"/>
    <col min="6" max="6" width="14.75390625" style="9" hidden="1" customWidth="1"/>
    <col min="7" max="7" width="13.375" style="10" hidden="1" customWidth="1"/>
    <col min="8" max="8" width="10.75390625" style="10" customWidth="1"/>
    <col min="9" max="9" width="12.875" style="9" hidden="1" customWidth="1"/>
    <col min="10" max="10" width="5.75390625" style="1" customWidth="1"/>
    <col min="11" max="11" width="6.25390625" style="1" hidden="1" customWidth="1"/>
    <col min="12" max="12" width="4.625" style="1" customWidth="1"/>
    <col min="13" max="13" width="6.125" style="1" hidden="1" customWidth="1"/>
    <col min="14" max="14" width="7.00390625" style="1" customWidth="1"/>
    <col min="15" max="15" width="3.125" style="1" customWidth="1"/>
    <col min="16" max="16" width="5.875" style="1" customWidth="1"/>
    <col min="17" max="17" width="7.125" style="1" hidden="1" customWidth="1"/>
    <col min="18" max="18" width="4.75390625" style="1" customWidth="1"/>
    <col min="19" max="19" width="8.625" style="1" hidden="1" customWidth="1"/>
    <col min="20" max="20" width="6.875" style="1" customWidth="1"/>
    <col min="21" max="21" width="3.625" style="1" customWidth="1"/>
    <col min="22" max="22" width="5.75390625" style="1" customWidth="1"/>
    <col min="23" max="23" width="7.125" style="1" hidden="1" customWidth="1"/>
    <col min="24" max="24" width="4.875" style="1" customWidth="1"/>
    <col min="25" max="25" width="6.25390625" style="1" hidden="1" customWidth="1"/>
    <col min="26" max="26" width="7.00390625" style="1" customWidth="1"/>
    <col min="27" max="27" width="4.125" style="1" customWidth="1"/>
    <col min="28" max="28" width="3.375" style="1" customWidth="1"/>
    <col min="29" max="29" width="7.375" style="1" customWidth="1"/>
    <col min="30" max="30" width="7.625" style="1" customWidth="1"/>
    <col min="31" max="31" width="6.875" style="1" customWidth="1"/>
    <col min="32" max="16384" width="9.125" style="1" customWidth="1"/>
  </cols>
  <sheetData>
    <row r="1" spans="1:30" s="41" customFormat="1" ht="29.25" customHeigh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s="41" customFormat="1" ht="20.25" customHeight="1">
      <c r="A2" s="217" t="s">
        <v>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0" s="41" customFormat="1" ht="20.25" customHeight="1">
      <c r="A3" s="217" t="s">
        <v>135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s="2" customFormat="1" ht="18.75" customHeight="1">
      <c r="A4" s="148" t="s">
        <v>232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26" s="2" customFormat="1" ht="14.25" customHeight="1">
      <c r="A5" s="85" t="s">
        <v>17</v>
      </c>
      <c r="B5" s="85"/>
      <c r="C5" s="44"/>
      <c r="D5" s="4"/>
      <c r="E5" s="4"/>
      <c r="F5" s="4"/>
      <c r="G5" s="4"/>
      <c r="H5" s="4"/>
      <c r="I5" s="118"/>
      <c r="J5" s="118"/>
      <c r="K5" s="118"/>
      <c r="L5" s="118"/>
      <c r="M5" s="118"/>
      <c r="N5" s="118"/>
      <c r="O5" s="118"/>
      <c r="P5" s="118"/>
      <c r="Q5" s="118"/>
      <c r="S5" s="119"/>
      <c r="T5" s="119"/>
      <c r="X5" s="3"/>
      <c r="Z5" s="119" t="s">
        <v>74</v>
      </c>
    </row>
    <row r="6" spans="1:31" s="2" customFormat="1" ht="12.75" customHeight="1">
      <c r="A6" s="169" t="s">
        <v>18</v>
      </c>
      <c r="B6" s="177" t="s">
        <v>19</v>
      </c>
      <c r="C6" s="52"/>
      <c r="D6" s="171" t="s">
        <v>9</v>
      </c>
      <c r="E6" s="177" t="s">
        <v>20</v>
      </c>
      <c r="F6" s="173" t="s">
        <v>21</v>
      </c>
      <c r="G6" s="175" t="s">
        <v>22</v>
      </c>
      <c r="H6" s="163" t="s">
        <v>0</v>
      </c>
      <c r="I6" s="163" t="s">
        <v>64</v>
      </c>
      <c r="J6" s="166" t="s">
        <v>1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 t="s">
        <v>8</v>
      </c>
      <c r="AC6" s="168" t="s">
        <v>265</v>
      </c>
      <c r="AD6" s="151" t="s">
        <v>66</v>
      </c>
      <c r="AE6" s="151" t="s">
        <v>3</v>
      </c>
    </row>
    <row r="7" spans="1:31" s="2" customFormat="1" ht="23.25" customHeight="1">
      <c r="A7" s="170"/>
      <c r="B7" s="177"/>
      <c r="C7" s="53"/>
      <c r="D7" s="172"/>
      <c r="E7" s="177"/>
      <c r="F7" s="174"/>
      <c r="G7" s="176"/>
      <c r="H7" s="164"/>
      <c r="I7" s="163"/>
      <c r="J7" s="163" t="s">
        <v>14</v>
      </c>
      <c r="K7" s="163"/>
      <c r="L7" s="163"/>
      <c r="M7" s="163"/>
      <c r="N7" s="163"/>
      <c r="O7" s="163"/>
      <c r="P7" s="163" t="s">
        <v>29</v>
      </c>
      <c r="Q7" s="163"/>
      <c r="R7" s="163"/>
      <c r="S7" s="163"/>
      <c r="T7" s="163"/>
      <c r="U7" s="163"/>
      <c r="V7" s="163" t="s">
        <v>6</v>
      </c>
      <c r="W7" s="163"/>
      <c r="X7" s="163"/>
      <c r="Y7" s="163"/>
      <c r="Z7" s="163"/>
      <c r="AA7" s="163"/>
      <c r="AB7" s="167"/>
      <c r="AC7" s="168"/>
      <c r="AD7" s="151"/>
      <c r="AE7" s="151"/>
    </row>
    <row r="8" spans="1:31" s="2" customFormat="1" ht="42" customHeight="1">
      <c r="A8" s="170"/>
      <c r="B8" s="173"/>
      <c r="C8" s="53"/>
      <c r="D8" s="172"/>
      <c r="E8" s="173"/>
      <c r="F8" s="174"/>
      <c r="G8" s="176"/>
      <c r="H8" s="165"/>
      <c r="I8" s="163"/>
      <c r="J8" s="21" t="s">
        <v>67</v>
      </c>
      <c r="K8" s="21" t="s">
        <v>5</v>
      </c>
      <c r="L8" s="21" t="s">
        <v>68</v>
      </c>
      <c r="M8" s="21" t="s">
        <v>5</v>
      </c>
      <c r="N8" s="91" t="s">
        <v>264</v>
      </c>
      <c r="O8" s="120" t="s">
        <v>15</v>
      </c>
      <c r="P8" s="21" t="s">
        <v>67</v>
      </c>
      <c r="Q8" s="21" t="s">
        <v>5</v>
      </c>
      <c r="R8" s="21" t="s">
        <v>68</v>
      </c>
      <c r="S8" s="21" t="s">
        <v>5</v>
      </c>
      <c r="T8" s="91" t="s">
        <v>264</v>
      </c>
      <c r="U8" s="120" t="s">
        <v>15</v>
      </c>
      <c r="V8" s="21" t="s">
        <v>67</v>
      </c>
      <c r="W8" s="21" t="s">
        <v>5</v>
      </c>
      <c r="X8" s="21" t="s">
        <v>68</v>
      </c>
      <c r="Y8" s="21" t="s">
        <v>5</v>
      </c>
      <c r="Z8" s="91" t="s">
        <v>264</v>
      </c>
      <c r="AA8" s="120" t="s">
        <v>15</v>
      </c>
      <c r="AB8" s="167"/>
      <c r="AC8" s="168"/>
      <c r="AD8" s="151"/>
      <c r="AE8" s="151"/>
    </row>
    <row r="9" spans="1:31" s="2" customFormat="1" ht="21.75" customHeight="1">
      <c r="A9" s="222" t="s">
        <v>138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4"/>
    </row>
    <row r="10" spans="1:31" s="233" customFormat="1" ht="33.75" customHeight="1">
      <c r="A10" s="226">
        <f>RANK(AE10,AE$10:AE$13,0)</f>
        <v>1</v>
      </c>
      <c r="B10" s="199" t="s">
        <v>284</v>
      </c>
      <c r="C10" s="190" t="s">
        <v>123</v>
      </c>
      <c r="D10" s="191" t="s">
        <v>27</v>
      </c>
      <c r="E10" s="184" t="s">
        <v>285</v>
      </c>
      <c r="F10" s="227" t="s">
        <v>25</v>
      </c>
      <c r="G10" s="194" t="s">
        <v>230</v>
      </c>
      <c r="H10" s="186" t="s">
        <v>139</v>
      </c>
      <c r="I10" s="228" t="s">
        <v>231</v>
      </c>
      <c r="J10" s="220">
        <v>135</v>
      </c>
      <c r="K10" s="229">
        <f>J10/2</f>
        <v>67.5</v>
      </c>
      <c r="L10" s="220">
        <v>136</v>
      </c>
      <c r="M10" s="229">
        <f>L10/2</f>
        <v>68</v>
      </c>
      <c r="N10" s="230">
        <f>(K10+M10)/2</f>
        <v>67.75</v>
      </c>
      <c r="O10" s="220">
        <f>RANK(N10,N$10:N$13,0)</f>
        <v>1</v>
      </c>
      <c r="P10" s="220">
        <v>134.5</v>
      </c>
      <c r="Q10" s="229">
        <f>P10/2</f>
        <v>67.25</v>
      </c>
      <c r="R10" s="220">
        <v>140</v>
      </c>
      <c r="S10" s="229">
        <f>R10/2</f>
        <v>70</v>
      </c>
      <c r="T10" s="230">
        <f>(Q10+S10)/2</f>
        <v>68.625</v>
      </c>
      <c r="U10" s="220">
        <f>RANK(T10,T$10:T$13,0)</f>
        <v>1</v>
      </c>
      <c r="V10" s="220">
        <v>131.5</v>
      </c>
      <c r="W10" s="229">
        <f>V10/2</f>
        <v>65.75</v>
      </c>
      <c r="X10" s="220">
        <v>130</v>
      </c>
      <c r="Y10" s="229">
        <f>X10/2</f>
        <v>65</v>
      </c>
      <c r="Z10" s="230">
        <f>(W10+Y10)/2</f>
        <v>65.375</v>
      </c>
      <c r="AA10" s="220">
        <f>RANK(Z10,Z$10:Z$13,0)</f>
        <v>1</v>
      </c>
      <c r="AB10" s="220"/>
      <c r="AC10" s="231">
        <f>(K10+Q10+W10)/3</f>
        <v>66.83333333333333</v>
      </c>
      <c r="AD10" s="231">
        <f>(M10+S10+Y10)/3</f>
        <v>67.66666666666667</v>
      </c>
      <c r="AE10" s="232">
        <f>(AC10+AD10)/2</f>
        <v>67.25</v>
      </c>
    </row>
    <row r="11" spans="1:31" s="233" customFormat="1" ht="39" customHeight="1">
      <c r="A11" s="234">
        <f>RANK(AE11,AE$10:AE$13,0)</f>
        <v>2</v>
      </c>
      <c r="B11" s="246" t="s">
        <v>296</v>
      </c>
      <c r="C11" s="190" t="s">
        <v>142</v>
      </c>
      <c r="D11" s="191" t="s">
        <v>27</v>
      </c>
      <c r="E11" s="184" t="s">
        <v>286</v>
      </c>
      <c r="F11" s="192" t="s">
        <v>26</v>
      </c>
      <c r="G11" s="235" t="s">
        <v>12</v>
      </c>
      <c r="H11" s="197" t="s">
        <v>17</v>
      </c>
      <c r="I11" s="228" t="s">
        <v>143</v>
      </c>
      <c r="J11" s="220">
        <v>131</v>
      </c>
      <c r="K11" s="229">
        <f>J11/2</f>
        <v>65.5</v>
      </c>
      <c r="L11" s="220">
        <v>130</v>
      </c>
      <c r="M11" s="229">
        <f>L11/2</f>
        <v>65</v>
      </c>
      <c r="N11" s="230">
        <f>(K11+M11)/2</f>
        <v>65.25</v>
      </c>
      <c r="O11" s="220">
        <f>RANK(N11,N$10:N$13,0)</f>
        <v>3</v>
      </c>
      <c r="P11" s="220">
        <v>133</v>
      </c>
      <c r="Q11" s="229">
        <f>P11/2</f>
        <v>66.5</v>
      </c>
      <c r="R11" s="220">
        <v>136</v>
      </c>
      <c r="S11" s="229">
        <f>R11/2</f>
        <v>68</v>
      </c>
      <c r="T11" s="230">
        <f>(Q11+S11)/2</f>
        <v>67.25</v>
      </c>
      <c r="U11" s="220">
        <f>RANK(T11,T$10:T$13,0)</f>
        <v>2</v>
      </c>
      <c r="V11" s="220">
        <v>127.5</v>
      </c>
      <c r="W11" s="229">
        <f>V11/2</f>
        <v>63.75</v>
      </c>
      <c r="X11" s="220">
        <v>128</v>
      </c>
      <c r="Y11" s="229">
        <f>X11/2</f>
        <v>64</v>
      </c>
      <c r="Z11" s="230">
        <f>(W11+Y11)/2</f>
        <v>63.875</v>
      </c>
      <c r="AA11" s="220">
        <f>RANK(Z11,Z$10:Z$13,0)</f>
        <v>3</v>
      </c>
      <c r="AB11" s="220"/>
      <c r="AC11" s="236">
        <f>(K11+Q11+W11)/3</f>
        <v>65.25</v>
      </c>
      <c r="AD11" s="236">
        <f>(M11+S11+Y11)/3</f>
        <v>65.66666666666667</v>
      </c>
      <c r="AE11" s="237">
        <f>(AC11+AD11)/2</f>
        <v>65.45833333333334</v>
      </c>
    </row>
    <row r="12" spans="1:31" s="233" customFormat="1" ht="36" customHeight="1">
      <c r="A12" s="226">
        <f>RANK(AE12,AE$10:AE$13,0)</f>
        <v>3</v>
      </c>
      <c r="B12" s="238" t="s">
        <v>287</v>
      </c>
      <c r="C12" s="190" t="s">
        <v>140</v>
      </c>
      <c r="D12" s="194">
        <v>2</v>
      </c>
      <c r="E12" s="184" t="s">
        <v>288</v>
      </c>
      <c r="F12" s="192" t="s">
        <v>45</v>
      </c>
      <c r="G12" s="239" t="s">
        <v>44</v>
      </c>
      <c r="H12" s="197" t="s">
        <v>17</v>
      </c>
      <c r="I12" s="228" t="s">
        <v>262</v>
      </c>
      <c r="J12" s="220">
        <v>128.5</v>
      </c>
      <c r="K12" s="229">
        <f>J12/2</f>
        <v>64.25</v>
      </c>
      <c r="L12" s="220">
        <v>132</v>
      </c>
      <c r="M12" s="229">
        <f>L12/2</f>
        <v>66</v>
      </c>
      <c r="N12" s="230">
        <f>(K12+M12)/2</f>
        <v>65.125</v>
      </c>
      <c r="O12" s="220">
        <f>RANK(N12,N$10:N$13,0)</f>
        <v>4</v>
      </c>
      <c r="P12" s="220">
        <v>132.5</v>
      </c>
      <c r="Q12" s="229">
        <f>P12/2</f>
        <v>66.25</v>
      </c>
      <c r="R12" s="220">
        <v>134</v>
      </c>
      <c r="S12" s="229">
        <f>R12/2</f>
        <v>67</v>
      </c>
      <c r="T12" s="230">
        <f>(Q12+S12)/2</f>
        <v>66.625</v>
      </c>
      <c r="U12" s="220">
        <f>RANK(T12,T$10:T$13,0)</f>
        <v>3</v>
      </c>
      <c r="V12" s="220">
        <v>128</v>
      </c>
      <c r="W12" s="229">
        <f>V12/2</f>
        <v>64</v>
      </c>
      <c r="X12" s="220">
        <v>128</v>
      </c>
      <c r="Y12" s="229">
        <f>X12/2</f>
        <v>64</v>
      </c>
      <c r="Z12" s="230">
        <f>(W12+Y12)/2</f>
        <v>64</v>
      </c>
      <c r="AA12" s="220">
        <f>RANK(Z12,Z$10:Z$13,0)</f>
        <v>2</v>
      </c>
      <c r="AB12" s="220"/>
      <c r="AC12" s="236">
        <f>(K12+Q12+W12)/3</f>
        <v>64.83333333333333</v>
      </c>
      <c r="AD12" s="236">
        <f>(M12+S12+Y12)/3</f>
        <v>65.66666666666667</v>
      </c>
      <c r="AE12" s="237">
        <f>(AC12+AD12)/2</f>
        <v>65.25</v>
      </c>
    </row>
    <row r="13" spans="1:31" s="233" customFormat="1" ht="39" customHeight="1">
      <c r="A13" s="234">
        <f>RANK(AE13,AE$10:AE$13,0)</f>
        <v>4</v>
      </c>
      <c r="B13" s="199" t="s">
        <v>289</v>
      </c>
      <c r="C13" s="190" t="s">
        <v>137</v>
      </c>
      <c r="D13" s="194" t="s">
        <v>11</v>
      </c>
      <c r="E13" s="240" t="s">
        <v>290</v>
      </c>
      <c r="F13" s="241" t="s">
        <v>40</v>
      </c>
      <c r="G13" s="242" t="s">
        <v>41</v>
      </c>
      <c r="H13" s="197" t="s">
        <v>17</v>
      </c>
      <c r="I13" s="186" t="s">
        <v>144</v>
      </c>
      <c r="J13" s="220">
        <v>132.5</v>
      </c>
      <c r="K13" s="229">
        <f>J13/2</f>
        <v>66.25</v>
      </c>
      <c r="L13" s="220">
        <v>136</v>
      </c>
      <c r="M13" s="229">
        <f>L13/2</f>
        <v>68</v>
      </c>
      <c r="N13" s="230">
        <f>(K13+M13)/2</f>
        <v>67.125</v>
      </c>
      <c r="O13" s="220">
        <f>RANK(N13,N$10:N$13,0)</f>
        <v>2</v>
      </c>
      <c r="P13" s="220">
        <v>128</v>
      </c>
      <c r="Q13" s="229">
        <f>P13/2</f>
        <v>64</v>
      </c>
      <c r="R13" s="220">
        <v>132</v>
      </c>
      <c r="S13" s="229">
        <f>R13/2</f>
        <v>66</v>
      </c>
      <c r="T13" s="230">
        <f>(Q13+S13)/2</f>
        <v>65</v>
      </c>
      <c r="U13" s="220">
        <f>RANK(T13,T$10:T$13,0)</f>
        <v>4</v>
      </c>
      <c r="V13" s="220">
        <v>126</v>
      </c>
      <c r="W13" s="229">
        <f>V13/2</f>
        <v>63</v>
      </c>
      <c r="X13" s="220">
        <v>126</v>
      </c>
      <c r="Y13" s="229">
        <f>X13/2</f>
        <v>63</v>
      </c>
      <c r="Z13" s="230">
        <f>(W13+Y13)/2</f>
        <v>63</v>
      </c>
      <c r="AA13" s="220">
        <f>RANK(Z13,Z$10:Z$13,0)</f>
        <v>4</v>
      </c>
      <c r="AB13" s="220"/>
      <c r="AC13" s="236">
        <f>(K13+Q13+W13)/3</f>
        <v>64.41666666666667</v>
      </c>
      <c r="AD13" s="236">
        <f>(M13+S13+Y13)/3</f>
        <v>65.66666666666667</v>
      </c>
      <c r="AE13" s="237">
        <f>(AC13+AD13)/2</f>
        <v>65.04166666666667</v>
      </c>
    </row>
    <row r="14" spans="1:31" s="20" customFormat="1" ht="20.25" customHeight="1">
      <c r="A14" s="213" t="s">
        <v>136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25"/>
    </row>
    <row r="15" spans="1:31" s="233" customFormat="1" ht="30" customHeight="1">
      <c r="A15" s="234">
        <f>RANK(AE15,AE$15:AE$18,0)</f>
        <v>1</v>
      </c>
      <c r="B15" s="238" t="s">
        <v>291</v>
      </c>
      <c r="C15" s="190" t="s">
        <v>146</v>
      </c>
      <c r="D15" s="194" t="s">
        <v>11</v>
      </c>
      <c r="E15" s="184" t="s">
        <v>292</v>
      </c>
      <c r="F15" s="192"/>
      <c r="G15" s="239" t="s">
        <v>147</v>
      </c>
      <c r="H15" s="206" t="s">
        <v>17</v>
      </c>
      <c r="I15" s="228" t="s">
        <v>229</v>
      </c>
      <c r="J15" s="220">
        <v>138.5</v>
      </c>
      <c r="K15" s="229">
        <f>J15/2</f>
        <v>69.25</v>
      </c>
      <c r="L15" s="220">
        <v>138</v>
      </c>
      <c r="M15" s="229">
        <f>L15/2</f>
        <v>69</v>
      </c>
      <c r="N15" s="230">
        <f>(K15+M15)/2</f>
        <v>69.125</v>
      </c>
      <c r="O15" s="220">
        <f>RANK(N15,N$15:N$18,0)</f>
        <v>1</v>
      </c>
      <c r="P15" s="220">
        <v>128.5</v>
      </c>
      <c r="Q15" s="229">
        <f>P15/2</f>
        <v>64.25</v>
      </c>
      <c r="R15" s="220">
        <v>134</v>
      </c>
      <c r="S15" s="229">
        <f>R15/2</f>
        <v>67</v>
      </c>
      <c r="T15" s="230">
        <f>(Q15+S15)/2</f>
        <v>65.625</v>
      </c>
      <c r="U15" s="220">
        <f>RANK(T15,T$15:T$18,0)</f>
        <v>2</v>
      </c>
      <c r="V15" s="220">
        <v>128</v>
      </c>
      <c r="W15" s="229">
        <f>V15/2</f>
        <v>64</v>
      </c>
      <c r="X15" s="220">
        <v>132</v>
      </c>
      <c r="Y15" s="229">
        <f>X15/2</f>
        <v>66</v>
      </c>
      <c r="Z15" s="230">
        <f>(W15+Y15)/2</f>
        <v>65</v>
      </c>
      <c r="AA15" s="220">
        <f>RANK(Z15,Z$15:Z$18,0)</f>
        <v>1</v>
      </c>
      <c r="AB15" s="220"/>
      <c r="AC15" s="236">
        <f>(K15+Q15+W15)/3</f>
        <v>65.83333333333333</v>
      </c>
      <c r="AD15" s="236">
        <f>(M15+S15+Y15)/3</f>
        <v>67.33333333333333</v>
      </c>
      <c r="AE15" s="230">
        <f>(AC15+AD15)/2</f>
        <v>66.58333333333333</v>
      </c>
    </row>
    <row r="16" spans="1:31" s="233" customFormat="1" ht="35.25" customHeight="1">
      <c r="A16" s="234">
        <f>RANK(AE16,AE$15:AE$18,0)</f>
        <v>2</v>
      </c>
      <c r="B16" s="239" t="s">
        <v>293</v>
      </c>
      <c r="C16" s="190" t="s">
        <v>53</v>
      </c>
      <c r="D16" s="191" t="s">
        <v>35</v>
      </c>
      <c r="E16" s="184" t="s">
        <v>286</v>
      </c>
      <c r="F16" s="192" t="s">
        <v>26</v>
      </c>
      <c r="G16" s="235" t="s">
        <v>12</v>
      </c>
      <c r="H16" s="197" t="s">
        <v>17</v>
      </c>
      <c r="I16" s="228" t="s">
        <v>148</v>
      </c>
      <c r="J16" s="220">
        <v>125</v>
      </c>
      <c r="K16" s="229">
        <f>J16/2</f>
        <v>62.5</v>
      </c>
      <c r="L16" s="220">
        <v>128</v>
      </c>
      <c r="M16" s="229">
        <f>L16/2</f>
        <v>64</v>
      </c>
      <c r="N16" s="230">
        <f>(K16+M16)/2</f>
        <v>63.25</v>
      </c>
      <c r="O16" s="220">
        <f>RANK(N16,N$15:N$18,0)</f>
        <v>3</v>
      </c>
      <c r="P16" s="220">
        <v>133.5</v>
      </c>
      <c r="Q16" s="229">
        <f>P16/2</f>
        <v>66.75</v>
      </c>
      <c r="R16" s="220">
        <v>142</v>
      </c>
      <c r="S16" s="229">
        <f>R16/2</f>
        <v>71</v>
      </c>
      <c r="T16" s="230">
        <f>(Q16+S16)/2</f>
        <v>68.875</v>
      </c>
      <c r="U16" s="220">
        <f>RANK(T16,T$15:T$18,0)</f>
        <v>1</v>
      </c>
      <c r="V16" s="220">
        <v>125.5</v>
      </c>
      <c r="W16" s="229">
        <f>V16/2</f>
        <v>62.75</v>
      </c>
      <c r="X16" s="220">
        <v>130</v>
      </c>
      <c r="Y16" s="229">
        <f>X16/2</f>
        <v>65</v>
      </c>
      <c r="Z16" s="230">
        <f>(W16+Y16)/2</f>
        <v>63.875</v>
      </c>
      <c r="AA16" s="220">
        <f>RANK(Z16,Z$15:Z$18,0)</f>
        <v>2</v>
      </c>
      <c r="AB16" s="220"/>
      <c r="AC16" s="236">
        <f>(K16+Q16+W16)/3</f>
        <v>64</v>
      </c>
      <c r="AD16" s="236">
        <f>(M16+S16+Y16)/3</f>
        <v>66.66666666666667</v>
      </c>
      <c r="AE16" s="230">
        <f>(AC16+AD16)/2</f>
        <v>65.33333333333334</v>
      </c>
    </row>
    <row r="17" spans="1:31" s="233" customFormat="1" ht="38.25" customHeight="1">
      <c r="A17" s="234">
        <f>RANK(AE17,AE$15:AE$18,0)</f>
        <v>3</v>
      </c>
      <c r="B17" s="208" t="s">
        <v>280</v>
      </c>
      <c r="C17" s="75"/>
      <c r="D17" s="206">
        <v>2</v>
      </c>
      <c r="E17" s="209" t="s">
        <v>281</v>
      </c>
      <c r="F17" s="210" t="s">
        <v>156</v>
      </c>
      <c r="G17" s="211" t="s">
        <v>145</v>
      </c>
      <c r="H17" s="197" t="s">
        <v>268</v>
      </c>
      <c r="I17" s="220" t="s">
        <v>227</v>
      </c>
      <c r="J17" s="220">
        <v>125.5</v>
      </c>
      <c r="K17" s="229">
        <f>J17/2</f>
        <v>62.75</v>
      </c>
      <c r="L17" s="220">
        <v>128</v>
      </c>
      <c r="M17" s="229">
        <f>L17/2</f>
        <v>64</v>
      </c>
      <c r="N17" s="230">
        <f>(K17+M17)/2</f>
        <v>63.375</v>
      </c>
      <c r="O17" s="220">
        <f>RANK(N17,N$15:N$18,0)</f>
        <v>2</v>
      </c>
      <c r="P17" s="220">
        <v>121.5</v>
      </c>
      <c r="Q17" s="229">
        <f>P17/2</f>
        <v>60.75</v>
      </c>
      <c r="R17" s="220">
        <v>126</v>
      </c>
      <c r="S17" s="229">
        <f>R17/2</f>
        <v>63</v>
      </c>
      <c r="T17" s="230">
        <f>(Q17+S17)/2</f>
        <v>61.875</v>
      </c>
      <c r="U17" s="220">
        <f>RANK(T17,T$15:T$18,0)</f>
        <v>3</v>
      </c>
      <c r="V17" s="220">
        <v>121</v>
      </c>
      <c r="W17" s="229">
        <f>V17/2</f>
        <v>60.5</v>
      </c>
      <c r="X17" s="220">
        <v>124</v>
      </c>
      <c r="Y17" s="229">
        <f>X17/2</f>
        <v>62</v>
      </c>
      <c r="Z17" s="230">
        <f>(W17+Y17)/2</f>
        <v>61.25</v>
      </c>
      <c r="AA17" s="220">
        <f>RANK(Z17,Z$15:Z$18,0)</f>
        <v>4</v>
      </c>
      <c r="AB17" s="220"/>
      <c r="AC17" s="236">
        <f>(K17+Q17+W17)/3</f>
        <v>61.333333333333336</v>
      </c>
      <c r="AD17" s="236">
        <f>(M17+S17+Y17)/3</f>
        <v>63</v>
      </c>
      <c r="AE17" s="230">
        <f>(AC17+AD17)/2</f>
        <v>62.16666666666667</v>
      </c>
    </row>
    <row r="18" spans="1:31" s="233" customFormat="1" ht="38.25" customHeight="1">
      <c r="A18" s="234">
        <f>RANK(AE18,AE$15:AE$18,0)</f>
        <v>4</v>
      </c>
      <c r="B18" s="199" t="s">
        <v>294</v>
      </c>
      <c r="C18" s="243" t="s">
        <v>58</v>
      </c>
      <c r="D18" s="244" t="s">
        <v>35</v>
      </c>
      <c r="E18" s="245" t="s">
        <v>295</v>
      </c>
      <c r="F18" s="200" t="s">
        <v>38</v>
      </c>
      <c r="G18" s="211" t="s">
        <v>39</v>
      </c>
      <c r="H18" s="206" t="s">
        <v>17</v>
      </c>
      <c r="I18" s="220" t="s">
        <v>228</v>
      </c>
      <c r="J18" s="220">
        <v>124</v>
      </c>
      <c r="K18" s="229">
        <f>J18/2</f>
        <v>62</v>
      </c>
      <c r="L18" s="220">
        <v>122</v>
      </c>
      <c r="M18" s="229">
        <f>L18/2</f>
        <v>61</v>
      </c>
      <c r="N18" s="230">
        <f>(K18+M18)/2</f>
        <v>61.5</v>
      </c>
      <c r="O18" s="220">
        <f>RANK(N18,N$15:N$18,0)</f>
        <v>4</v>
      </c>
      <c r="P18" s="220">
        <v>119.5</v>
      </c>
      <c r="Q18" s="229">
        <f>P18/2</f>
        <v>59.75</v>
      </c>
      <c r="R18" s="220">
        <v>126</v>
      </c>
      <c r="S18" s="229">
        <f>R18/2</f>
        <v>63</v>
      </c>
      <c r="T18" s="230">
        <f>(Q18+S18)/2</f>
        <v>61.375</v>
      </c>
      <c r="U18" s="220">
        <f>RANK(T18,T$15:T$18,0)</f>
        <v>4</v>
      </c>
      <c r="V18" s="220">
        <v>120</v>
      </c>
      <c r="W18" s="229">
        <f>V18/2</f>
        <v>60</v>
      </c>
      <c r="X18" s="220">
        <v>126</v>
      </c>
      <c r="Y18" s="229">
        <f>X18/2</f>
        <v>63</v>
      </c>
      <c r="Z18" s="230">
        <f>(W18+Y18)/2</f>
        <v>61.5</v>
      </c>
      <c r="AA18" s="220">
        <f>RANK(Z18,Z$15:Z$18,0)</f>
        <v>3</v>
      </c>
      <c r="AB18" s="220"/>
      <c r="AC18" s="236">
        <f>(K18+Q18+W18)/3</f>
        <v>60.583333333333336</v>
      </c>
      <c r="AD18" s="236">
        <f>(M18+S18+Y18)/3</f>
        <v>62.333333333333336</v>
      </c>
      <c r="AE18" s="230">
        <f>(AC18+AD18)/2</f>
        <v>61.458333333333336</v>
      </c>
    </row>
    <row r="19" spans="1:31" s="2" customFormat="1" ht="30.75" customHeight="1">
      <c r="A19" s="221" t="s">
        <v>283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</row>
  </sheetData>
  <sheetProtection/>
  <mergeCells count="23">
    <mergeCell ref="E6:E8"/>
    <mergeCell ref="F6:F8"/>
    <mergeCell ref="G6:G8"/>
    <mergeCell ref="AB6:AB8"/>
    <mergeCell ref="AC6:AC8"/>
    <mergeCell ref="AD6:AD8"/>
    <mergeCell ref="A1:AD1"/>
    <mergeCell ref="A2:AD2"/>
    <mergeCell ref="A3:AD3"/>
    <mergeCell ref="A4:AD4"/>
    <mergeCell ref="A6:A8"/>
    <mergeCell ref="B6:B8"/>
    <mergeCell ref="D6:D8"/>
    <mergeCell ref="A19:AE19"/>
    <mergeCell ref="AE6:AE8"/>
    <mergeCell ref="J7:O7"/>
    <mergeCell ref="P7:U7"/>
    <mergeCell ref="V7:AA7"/>
    <mergeCell ref="A9:AE9"/>
    <mergeCell ref="A14:AE14"/>
    <mergeCell ref="H6:H8"/>
    <mergeCell ref="I6:I8"/>
    <mergeCell ref="J6:AA6"/>
  </mergeCells>
  <printOptions/>
  <pageMargins left="0.25" right="0.25" top="0.44" bottom="0.47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="64" zoomScaleSheetLayoutView="64" zoomScalePageLayoutView="0" workbookViewId="0" topLeftCell="A8">
      <selection activeCell="A10" sqref="A10:IV13"/>
    </sheetView>
  </sheetViews>
  <sheetFormatPr defaultColWidth="9.00390625" defaultRowHeight="12.75"/>
  <cols>
    <col min="1" max="1" width="4.00390625" style="1" customWidth="1"/>
    <col min="2" max="2" width="14.125" style="9" customWidth="1"/>
    <col min="3" max="3" width="8.875" style="9" hidden="1" customWidth="1"/>
    <col min="4" max="4" width="3.25390625" style="9" customWidth="1"/>
    <col min="5" max="5" width="23.125" style="9" customWidth="1"/>
    <col min="6" max="6" width="10.75390625" style="9" hidden="1" customWidth="1"/>
    <col min="7" max="7" width="14.125" style="10" hidden="1" customWidth="1"/>
    <col min="8" max="8" width="10.875" style="10" customWidth="1"/>
    <col min="9" max="9" width="15.625" style="9" hidden="1" customWidth="1"/>
    <col min="10" max="10" width="6.125" style="1" customWidth="1"/>
    <col min="11" max="11" width="6.25390625" style="1" hidden="1" customWidth="1"/>
    <col min="12" max="12" width="4.375" style="1" customWidth="1"/>
    <col min="13" max="13" width="6.125" style="1" hidden="1" customWidth="1"/>
    <col min="14" max="14" width="7.375" style="1" customWidth="1"/>
    <col min="15" max="15" width="3.125" style="1" customWidth="1"/>
    <col min="16" max="16" width="4.00390625" style="1" customWidth="1"/>
    <col min="17" max="17" width="7.125" style="1" hidden="1" customWidth="1"/>
    <col min="18" max="18" width="4.375" style="1" customWidth="1"/>
    <col min="19" max="19" width="4.875" style="1" hidden="1" customWidth="1"/>
    <col min="20" max="20" width="7.75390625" style="1" customWidth="1"/>
    <col min="21" max="21" width="3.875" style="1" customWidth="1"/>
    <col min="22" max="22" width="5.75390625" style="1" customWidth="1"/>
    <col min="23" max="23" width="7.125" style="1" hidden="1" customWidth="1"/>
    <col min="24" max="24" width="4.25390625" style="1" customWidth="1"/>
    <col min="25" max="25" width="6.25390625" style="1" hidden="1" customWidth="1"/>
    <col min="26" max="26" width="7.875" style="1" customWidth="1"/>
    <col min="27" max="27" width="3.375" style="1" customWidth="1"/>
    <col min="28" max="28" width="3.625" style="1" customWidth="1"/>
    <col min="29" max="29" width="6.25390625" style="1" customWidth="1"/>
    <col min="30" max="30" width="6.375" style="1" customWidth="1"/>
    <col min="31" max="31" width="7.75390625" style="1" customWidth="1"/>
    <col min="32" max="16384" width="9.125" style="1" customWidth="1"/>
  </cols>
  <sheetData>
    <row r="1" spans="1:30" s="41" customFormat="1" ht="29.25" customHeight="1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s="41" customFormat="1" ht="29.25" customHeight="1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s="41" customFormat="1" ht="29.25" customHeight="1">
      <c r="A3" s="146" t="s">
        <v>70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2" customFormat="1" ht="18.75" customHeight="1">
      <c r="A4" s="148" t="s">
        <v>73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26" s="2" customFormat="1" ht="22.5" customHeight="1">
      <c r="A5" s="119" t="s">
        <v>17</v>
      </c>
      <c r="B5" s="119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S5" s="119"/>
      <c r="T5" s="119"/>
      <c r="X5" s="3"/>
      <c r="Z5" s="119" t="s">
        <v>74</v>
      </c>
    </row>
    <row r="6" spans="1:31" s="2" customFormat="1" ht="12.75" customHeight="1">
      <c r="A6" s="179" t="s">
        <v>18</v>
      </c>
      <c r="B6" s="177" t="s">
        <v>19</v>
      </c>
      <c r="C6" s="51"/>
      <c r="D6" s="180" t="s">
        <v>9</v>
      </c>
      <c r="E6" s="177" t="s">
        <v>20</v>
      </c>
      <c r="F6" s="177" t="s">
        <v>21</v>
      </c>
      <c r="G6" s="163" t="s">
        <v>22</v>
      </c>
      <c r="H6" s="163" t="s">
        <v>0</v>
      </c>
      <c r="I6" s="163" t="s">
        <v>64</v>
      </c>
      <c r="J6" s="166" t="s">
        <v>1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 t="s">
        <v>8</v>
      </c>
      <c r="AC6" s="168" t="s">
        <v>65</v>
      </c>
      <c r="AD6" s="151" t="s">
        <v>66</v>
      </c>
      <c r="AE6" s="151" t="s">
        <v>3</v>
      </c>
    </row>
    <row r="7" spans="1:31" s="2" customFormat="1" ht="23.25" customHeight="1">
      <c r="A7" s="179"/>
      <c r="B7" s="177"/>
      <c r="C7" s="51"/>
      <c r="D7" s="180"/>
      <c r="E7" s="177"/>
      <c r="F7" s="177"/>
      <c r="G7" s="163"/>
      <c r="H7" s="163"/>
      <c r="I7" s="163"/>
      <c r="J7" s="163" t="s">
        <v>14</v>
      </c>
      <c r="K7" s="163"/>
      <c r="L7" s="163"/>
      <c r="M7" s="163"/>
      <c r="N7" s="163"/>
      <c r="O7" s="163"/>
      <c r="P7" s="163" t="s">
        <v>29</v>
      </c>
      <c r="Q7" s="163"/>
      <c r="R7" s="163"/>
      <c r="S7" s="163"/>
      <c r="T7" s="163"/>
      <c r="U7" s="163"/>
      <c r="V7" s="163" t="s">
        <v>6</v>
      </c>
      <c r="W7" s="163"/>
      <c r="X7" s="163"/>
      <c r="Y7" s="163"/>
      <c r="Z7" s="163"/>
      <c r="AA7" s="163"/>
      <c r="AB7" s="167"/>
      <c r="AC7" s="168"/>
      <c r="AD7" s="151"/>
      <c r="AE7" s="151"/>
    </row>
    <row r="8" spans="1:31" s="2" customFormat="1" ht="50.25" customHeight="1">
      <c r="A8" s="179"/>
      <c r="B8" s="177"/>
      <c r="C8" s="51"/>
      <c r="D8" s="180"/>
      <c r="E8" s="177"/>
      <c r="F8" s="177"/>
      <c r="G8" s="163"/>
      <c r="H8" s="163"/>
      <c r="I8" s="163"/>
      <c r="J8" s="21" t="s">
        <v>67</v>
      </c>
      <c r="K8" s="21" t="s">
        <v>5</v>
      </c>
      <c r="L8" s="21" t="s">
        <v>68</v>
      </c>
      <c r="M8" s="21" t="s">
        <v>5</v>
      </c>
      <c r="N8" s="91" t="s">
        <v>263</v>
      </c>
      <c r="O8" s="120" t="s">
        <v>15</v>
      </c>
      <c r="P8" s="21" t="s">
        <v>67</v>
      </c>
      <c r="Q8" s="21" t="s">
        <v>5</v>
      </c>
      <c r="R8" s="21" t="s">
        <v>68</v>
      </c>
      <c r="S8" s="21" t="s">
        <v>5</v>
      </c>
      <c r="T8" s="91" t="s">
        <v>263</v>
      </c>
      <c r="U8" s="120" t="s">
        <v>15</v>
      </c>
      <c r="V8" s="21" t="s">
        <v>67</v>
      </c>
      <c r="W8" s="21" t="s">
        <v>5</v>
      </c>
      <c r="X8" s="21" t="s">
        <v>68</v>
      </c>
      <c r="Y8" s="21" t="s">
        <v>5</v>
      </c>
      <c r="Z8" s="91" t="s">
        <v>263</v>
      </c>
      <c r="AA8" s="120" t="s">
        <v>15</v>
      </c>
      <c r="AB8" s="167"/>
      <c r="AC8" s="168"/>
      <c r="AD8" s="151"/>
      <c r="AE8" s="151"/>
    </row>
    <row r="9" spans="1:31" s="2" customFormat="1" ht="30" customHeight="1">
      <c r="A9" s="178" t="s">
        <v>59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s="2" customFormat="1" ht="46.5" customHeight="1">
      <c r="A10" s="219">
        <f>RANK(AE10,AE$10:AE$13,0)</f>
        <v>1</v>
      </c>
      <c r="B10" s="247" t="s">
        <v>297</v>
      </c>
      <c r="C10" s="248" t="s">
        <v>127</v>
      </c>
      <c r="D10" s="197">
        <v>2</v>
      </c>
      <c r="E10" s="209" t="s">
        <v>298</v>
      </c>
      <c r="F10" s="249" t="s">
        <v>128</v>
      </c>
      <c r="G10" s="250" t="s">
        <v>129</v>
      </c>
      <c r="H10" s="197" t="s">
        <v>17</v>
      </c>
      <c r="I10" s="212" t="s">
        <v>234</v>
      </c>
      <c r="J10" s="5">
        <v>135</v>
      </c>
      <c r="K10" s="181">
        <f>J10/2</f>
        <v>67.5</v>
      </c>
      <c r="L10" s="5">
        <v>138</v>
      </c>
      <c r="M10" s="181">
        <f>L10/2</f>
        <v>69</v>
      </c>
      <c r="N10" s="182">
        <f>(K10+M10)/2</f>
        <v>68.25</v>
      </c>
      <c r="O10" s="5">
        <f>RANK(N10,N$10:N$13,0)</f>
        <v>1</v>
      </c>
      <c r="P10" s="5">
        <v>131</v>
      </c>
      <c r="Q10" s="181">
        <f>P10/2</f>
        <v>65.5</v>
      </c>
      <c r="R10" s="5">
        <v>140</v>
      </c>
      <c r="S10" s="181">
        <f>R10/2</f>
        <v>70</v>
      </c>
      <c r="T10" s="182">
        <f>(Q10+S10)/2</f>
        <v>67.75</v>
      </c>
      <c r="U10" s="5">
        <f>RANK(T10,T$10:T$13,0)</f>
        <v>1</v>
      </c>
      <c r="V10" s="5">
        <v>129.5</v>
      </c>
      <c r="W10" s="181">
        <f>V10/2</f>
        <v>64.75</v>
      </c>
      <c r="X10" s="5">
        <v>132</v>
      </c>
      <c r="Y10" s="181">
        <f>X10/2</f>
        <v>66</v>
      </c>
      <c r="Z10" s="182">
        <f>(W10+Y10)/2</f>
        <v>65.375</v>
      </c>
      <c r="AA10" s="5">
        <f>RANK(Z10,Z$10:Z$13,0)</f>
        <v>1</v>
      </c>
      <c r="AB10" s="5"/>
      <c r="AC10" s="183">
        <f>(K10+Q10+W10)/3</f>
        <v>65.91666666666667</v>
      </c>
      <c r="AD10" s="183">
        <f>(M10+S10+Y10)/3</f>
        <v>68.33333333333333</v>
      </c>
      <c r="AE10" s="182">
        <f>(AC10+AD10)/2</f>
        <v>67.125</v>
      </c>
    </row>
    <row r="11" spans="1:31" s="2" customFormat="1" ht="46.5" customHeight="1">
      <c r="A11" s="219">
        <f>RANK(AE11,AE$10:AE$13,0)</f>
        <v>2</v>
      </c>
      <c r="B11" s="245" t="s">
        <v>284</v>
      </c>
      <c r="C11" s="185" t="s">
        <v>123</v>
      </c>
      <c r="D11" s="186" t="s">
        <v>27</v>
      </c>
      <c r="E11" s="245" t="s">
        <v>299</v>
      </c>
      <c r="F11" s="187" t="s">
        <v>124</v>
      </c>
      <c r="G11" s="251" t="s">
        <v>125</v>
      </c>
      <c r="H11" s="252" t="s">
        <v>126</v>
      </c>
      <c r="I11" s="212" t="s">
        <v>231</v>
      </c>
      <c r="J11" s="5">
        <v>130.5</v>
      </c>
      <c r="K11" s="181">
        <f>J11/2</f>
        <v>65.25</v>
      </c>
      <c r="L11" s="5">
        <v>134</v>
      </c>
      <c r="M11" s="181">
        <f>L11/2</f>
        <v>67</v>
      </c>
      <c r="N11" s="182">
        <f>(K11+M11)/2</f>
        <v>66.125</v>
      </c>
      <c r="O11" s="5">
        <f>RANK(N11,N$10:N$13,0)</f>
        <v>2</v>
      </c>
      <c r="P11" s="5">
        <v>123</v>
      </c>
      <c r="Q11" s="181">
        <f>P11/2</f>
        <v>61.5</v>
      </c>
      <c r="R11" s="5">
        <v>128</v>
      </c>
      <c r="S11" s="181">
        <f>R11/2</f>
        <v>64</v>
      </c>
      <c r="T11" s="182">
        <f>(Q11+S11)/2</f>
        <v>62.75</v>
      </c>
      <c r="U11" s="5">
        <f>RANK(T11,T$10:T$13,0)</f>
        <v>3</v>
      </c>
      <c r="V11" s="5">
        <v>123.5</v>
      </c>
      <c r="W11" s="181">
        <f>V11/2</f>
        <v>61.75</v>
      </c>
      <c r="X11" s="5">
        <v>130</v>
      </c>
      <c r="Y11" s="181">
        <f>X11/2</f>
        <v>65</v>
      </c>
      <c r="Z11" s="182">
        <f>(W11+Y11)/2</f>
        <v>63.375</v>
      </c>
      <c r="AA11" s="5">
        <f>RANK(Z11,Z$10:Z$13,0)</f>
        <v>2</v>
      </c>
      <c r="AB11" s="5"/>
      <c r="AC11" s="183">
        <f>(K11+Q11+W11)/3</f>
        <v>62.833333333333336</v>
      </c>
      <c r="AD11" s="183">
        <f>(M11+S11+Y11)/3</f>
        <v>65.33333333333333</v>
      </c>
      <c r="AE11" s="182">
        <f>(AC11+AD11)/2</f>
        <v>64.08333333333333</v>
      </c>
    </row>
    <row r="12" spans="1:31" s="2" customFormat="1" ht="46.5" customHeight="1">
      <c r="A12" s="219">
        <f>RANK(AE12,AE$10:AE$13,0)</f>
        <v>3</v>
      </c>
      <c r="B12" s="253" t="s">
        <v>300</v>
      </c>
      <c r="C12" s="248" t="s">
        <v>130</v>
      </c>
      <c r="D12" s="254" t="s">
        <v>35</v>
      </c>
      <c r="E12" s="255" t="s">
        <v>301</v>
      </c>
      <c r="F12" s="187" t="s">
        <v>52</v>
      </c>
      <c r="G12" s="256" t="s">
        <v>131</v>
      </c>
      <c r="H12" s="197" t="s">
        <v>17</v>
      </c>
      <c r="I12" s="212" t="s">
        <v>233</v>
      </c>
      <c r="J12" s="5">
        <v>128.5</v>
      </c>
      <c r="K12" s="181">
        <f>J12/2</f>
        <v>64.25</v>
      </c>
      <c r="L12" s="5">
        <v>128</v>
      </c>
      <c r="M12" s="181">
        <f>L12/2</f>
        <v>64</v>
      </c>
      <c r="N12" s="182">
        <f>(K12+M12)/2</f>
        <v>64.125</v>
      </c>
      <c r="O12" s="5">
        <f>RANK(N12,N$10:N$13,0)</f>
        <v>4</v>
      </c>
      <c r="P12" s="5">
        <v>127.5</v>
      </c>
      <c r="Q12" s="181">
        <f>P12/2</f>
        <v>63.75</v>
      </c>
      <c r="R12" s="5">
        <v>130</v>
      </c>
      <c r="S12" s="181">
        <f>R12/2</f>
        <v>65</v>
      </c>
      <c r="T12" s="182">
        <f>(Q12+S12)/2</f>
        <v>64.375</v>
      </c>
      <c r="U12" s="5">
        <f>RANK(T12,T$10:T$13,0)</f>
        <v>2</v>
      </c>
      <c r="V12" s="5">
        <v>116.5</v>
      </c>
      <c r="W12" s="181">
        <f>V12/2</f>
        <v>58.25</v>
      </c>
      <c r="X12" s="5">
        <v>128</v>
      </c>
      <c r="Y12" s="181">
        <f>X12/2</f>
        <v>64</v>
      </c>
      <c r="Z12" s="182">
        <f>(W12+Y12)/2</f>
        <v>61.125</v>
      </c>
      <c r="AA12" s="5">
        <f>RANK(Z12,Z$10:Z$13,0)</f>
        <v>3</v>
      </c>
      <c r="AB12" s="5"/>
      <c r="AC12" s="183">
        <f>(K12+Q12+W12)/3</f>
        <v>62.083333333333336</v>
      </c>
      <c r="AD12" s="183">
        <f>(M12+S12+Y12)/3</f>
        <v>64.33333333333333</v>
      </c>
      <c r="AE12" s="182">
        <f>(AC12+AD12)/2</f>
        <v>63.20833333333333</v>
      </c>
    </row>
    <row r="13" spans="1:31" s="2" customFormat="1" ht="46.5" customHeight="1">
      <c r="A13" s="219">
        <f>RANK(AE13,AE$10:AE$13,0)</f>
        <v>4</v>
      </c>
      <c r="B13" s="96" t="s">
        <v>302</v>
      </c>
      <c r="C13" s="185" t="s">
        <v>120</v>
      </c>
      <c r="D13" s="252" t="s">
        <v>35</v>
      </c>
      <c r="E13" s="96" t="s">
        <v>303</v>
      </c>
      <c r="F13" s="257" t="s">
        <v>122</v>
      </c>
      <c r="G13" s="258" t="s">
        <v>12</v>
      </c>
      <c r="H13" s="197" t="s">
        <v>17</v>
      </c>
      <c r="I13" s="212" t="s">
        <v>71</v>
      </c>
      <c r="J13" s="5">
        <v>128.5</v>
      </c>
      <c r="K13" s="181">
        <f>J13/2</f>
        <v>64.25</v>
      </c>
      <c r="L13" s="5">
        <v>130</v>
      </c>
      <c r="M13" s="181">
        <f>L13/2</f>
        <v>65</v>
      </c>
      <c r="N13" s="182">
        <f>(K13+M13)/2</f>
        <v>64.625</v>
      </c>
      <c r="O13" s="5">
        <f>RANK(N13,N$10:N$13,0)</f>
        <v>3</v>
      </c>
      <c r="P13" s="5">
        <v>122.5</v>
      </c>
      <c r="Q13" s="181">
        <f>P13/2</f>
        <v>61.25</v>
      </c>
      <c r="R13" s="5">
        <v>124</v>
      </c>
      <c r="S13" s="181">
        <f>R13/2</f>
        <v>62</v>
      </c>
      <c r="T13" s="182">
        <f>(Q13+S13)/2</f>
        <v>61.625</v>
      </c>
      <c r="U13" s="5">
        <f>RANK(T13,T$10:T$13,0)</f>
        <v>4</v>
      </c>
      <c r="V13" s="5">
        <v>116.5</v>
      </c>
      <c r="W13" s="181">
        <f>V13/2</f>
        <v>58.25</v>
      </c>
      <c r="X13" s="5">
        <v>122</v>
      </c>
      <c r="Y13" s="181">
        <f>X13/2</f>
        <v>61</v>
      </c>
      <c r="Z13" s="182">
        <f>(W13+Y13)/2</f>
        <v>59.625</v>
      </c>
      <c r="AA13" s="5">
        <f>RANK(Z13,Z$10:Z$13,0)</f>
        <v>4</v>
      </c>
      <c r="AB13" s="5"/>
      <c r="AC13" s="183">
        <f>(K13+Q13+W13)/3</f>
        <v>61.25</v>
      </c>
      <c r="AD13" s="183">
        <f>(M13+S13+Y13)/3</f>
        <v>62.666666666666664</v>
      </c>
      <c r="AE13" s="182">
        <f>(AC13+AD13)/2</f>
        <v>61.95833333333333</v>
      </c>
    </row>
    <row r="14" spans="1:31" s="2" customFormat="1" ht="30.75" customHeight="1">
      <c r="A14" s="123" t="s">
        <v>46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</row>
    <row r="15" spans="1:31" s="2" customFormat="1" ht="49.5" customHeight="1">
      <c r="A15" s="219">
        <f>RANK(AE15,AE$15:AE$15,0)</f>
        <v>1</v>
      </c>
      <c r="B15" s="247" t="s">
        <v>304</v>
      </c>
      <c r="C15" s="248"/>
      <c r="D15" s="197">
        <v>1</v>
      </c>
      <c r="E15" s="209" t="s">
        <v>305</v>
      </c>
      <c r="F15" s="249" t="s">
        <v>132</v>
      </c>
      <c r="G15" s="250" t="s">
        <v>133</v>
      </c>
      <c r="H15" s="197" t="s">
        <v>17</v>
      </c>
      <c r="I15" s="212" t="s">
        <v>134</v>
      </c>
      <c r="J15" s="5">
        <v>130</v>
      </c>
      <c r="K15" s="181">
        <f>J15/2</f>
        <v>65</v>
      </c>
      <c r="L15" s="5">
        <v>130</v>
      </c>
      <c r="M15" s="181">
        <f>L15/2</f>
        <v>65</v>
      </c>
      <c r="N15" s="182">
        <f>(K15+M15)/2</f>
        <v>65</v>
      </c>
      <c r="O15" s="5">
        <f>RANK(N15,N$15:N$15,0)</f>
        <v>1</v>
      </c>
      <c r="P15" s="5">
        <v>123</v>
      </c>
      <c r="Q15" s="181">
        <f>P15/2</f>
        <v>61.5</v>
      </c>
      <c r="R15" s="5">
        <v>124</v>
      </c>
      <c r="S15" s="181">
        <f>R15/2</f>
        <v>62</v>
      </c>
      <c r="T15" s="182">
        <f>(Q15+S15)/2</f>
        <v>61.75</v>
      </c>
      <c r="U15" s="5">
        <f>RANK(T15,T$15:T$15,0)</f>
        <v>1</v>
      </c>
      <c r="V15" s="5">
        <v>122.5</v>
      </c>
      <c r="W15" s="181">
        <f>V15/2</f>
        <v>61.25</v>
      </c>
      <c r="X15" s="5">
        <v>130</v>
      </c>
      <c r="Y15" s="181">
        <f>X15/2</f>
        <v>65</v>
      </c>
      <c r="Z15" s="182">
        <f>(W15+Y15)/2</f>
        <v>63.125</v>
      </c>
      <c r="AA15" s="5">
        <f>RANK(Z15,Z$15:Z$15,0)</f>
        <v>1</v>
      </c>
      <c r="AB15" s="5"/>
      <c r="AC15" s="183">
        <f>(K15+Q15+W15)/3</f>
        <v>62.583333333333336</v>
      </c>
      <c r="AD15" s="183">
        <f>(M15+S15+Y15)/3</f>
        <v>64</v>
      </c>
      <c r="AE15" s="182">
        <f>(AC15+AD15)/2</f>
        <v>63.29166666666667</v>
      </c>
    </row>
    <row r="16" spans="1:31" s="2" customFormat="1" ht="42.75" customHeight="1">
      <c r="A16" s="162" t="s">
        <v>306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</sheetData>
  <sheetProtection/>
  <mergeCells count="23">
    <mergeCell ref="A1:AD1"/>
    <mergeCell ref="A2:AD2"/>
    <mergeCell ref="A3:AD3"/>
    <mergeCell ref="A4:AD4"/>
    <mergeCell ref="A16:AE16"/>
    <mergeCell ref="AC6:AC8"/>
    <mergeCell ref="AD6:AD8"/>
    <mergeCell ref="A6:A8"/>
    <mergeCell ref="B6:B8"/>
    <mergeCell ref="D6:D8"/>
    <mergeCell ref="E6:E8"/>
    <mergeCell ref="F6:F8"/>
    <mergeCell ref="G6:G8"/>
    <mergeCell ref="AE6:AE8"/>
    <mergeCell ref="J7:O7"/>
    <mergeCell ref="P7:U7"/>
    <mergeCell ref="V7:AA7"/>
    <mergeCell ref="A9:AE9"/>
    <mergeCell ref="A14:AE14"/>
    <mergeCell ref="H6:H8"/>
    <mergeCell ref="I6:I8"/>
    <mergeCell ref="J6:AA6"/>
    <mergeCell ref="AB6:AB8"/>
  </mergeCells>
  <printOptions/>
  <pageMargins left="0.31496062992125984" right="0.31496062992125984" top="0.15748031496062992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HP</cp:lastModifiedBy>
  <cp:lastPrinted>2018-12-17T06:52:23Z</cp:lastPrinted>
  <dcterms:created xsi:type="dcterms:W3CDTF">2008-07-14T17:41:39Z</dcterms:created>
  <dcterms:modified xsi:type="dcterms:W3CDTF">2018-12-17T06:53:35Z</dcterms:modified>
  <cp:category/>
  <cp:version/>
  <cp:contentType/>
  <cp:contentStatus/>
</cp:coreProperties>
</file>