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72" windowWidth="19440" windowHeight="7992" activeTab="6"/>
  </bookViews>
  <sheets>
    <sheet name="тест для нач.+ман1" sheetId="1" r:id="rId1"/>
    <sheet name="ТЕСТ ПОС." sheetId="3" r:id="rId2"/>
    <sheet name="МП+СП" sheetId="4" r:id="rId3"/>
    <sheet name="ППД" sheetId="5" r:id="rId4"/>
    <sheet name="КПД" sheetId="6" r:id="rId5"/>
    <sheet name="ППЮ+КПЮ" sheetId="7" r:id="rId6"/>
    <sheet name="мол 4" sheetId="8" r:id="rId7"/>
  </sheets>
  <definedNames>
    <definedName name="_1479Фамилия__имя_1_1_1">#REF!</definedName>
    <definedName name="_1479Фамилия__имя_1_1_1_1">#REF!</definedName>
    <definedName name="_1479Фамилия__имя_1_1_1_10">#REF!</definedName>
    <definedName name="_1479Фамилия__имя_1_1_1_11">#REF!</definedName>
    <definedName name="_1479Фамилия__имя_1_1_1_12">#REF!</definedName>
    <definedName name="_1479Фамилия__имя_1_1_1_13">#REF!</definedName>
    <definedName name="_1479Фамилия__имя_1_1_1_14">#REF!</definedName>
    <definedName name="_1479Фамилия__имя_1_1_1_2">#REF!</definedName>
    <definedName name="_1479Фамилия__имя_1_1_1_3">#REF!</definedName>
    <definedName name="_1479Фамилия__имя_1_1_1_4">#REF!</definedName>
    <definedName name="_1479Фамилия__имя_1_1_1_5">#REF!</definedName>
    <definedName name="_1479Фамилия__имя_1_1_1_6">#REF!</definedName>
    <definedName name="_1479Фамилия__имя_1_1_1_7">#REF!</definedName>
    <definedName name="_1479Фамилия__имя_1_1_1_8">#REF!</definedName>
    <definedName name="_1479Фамилия__имя_1_1_1_9">#REF!</definedName>
    <definedName name="_1Excel_BuiltIn__FilterDatabase_1_1">#REF!</definedName>
    <definedName name="_2Excel_BuiltIn__FilterDatabase_1_1_1">#REF!</definedName>
    <definedName name="_335Звание__разряд_1_1_1">#REF!</definedName>
    <definedName name="_335Звание__разряд_1_1_1_1">#REF!</definedName>
    <definedName name="_335Звание__разряд_1_1_1_10">#REF!</definedName>
    <definedName name="_335Звание__разряд_1_1_1_11">#REF!</definedName>
    <definedName name="_335Звание__разряд_1_1_1_12">#REF!</definedName>
    <definedName name="_335Звание__разряд_1_1_1_13">#REF!</definedName>
    <definedName name="_335Звание__разряд_1_1_1_14">#REF!</definedName>
    <definedName name="_335Звание__разряд_1_1_1_15">#REF!</definedName>
    <definedName name="_335Звание__разряд_1_1_1_2">#REF!</definedName>
    <definedName name="_335Звание__разряд_1_1_1_3">#REF!</definedName>
    <definedName name="_335Звание__разряд_1_1_1_4">#REF!</definedName>
    <definedName name="_335Звание__разряд_1_1_1_6">#REF!</definedName>
    <definedName name="_335Звание__разряд_1_1_1_7">#REF!</definedName>
    <definedName name="_335Звание__разряд_1_1_1_8">#REF!</definedName>
    <definedName name="_335Звание__разряд_1_1_1_9">#REF!</definedName>
    <definedName name="_3Excel_BuiltIn_Print_Area_4_1_1">#REF!</definedName>
    <definedName name="_490Мастер_лист_1_1_1">#REF!</definedName>
    <definedName name="_490Мастер_лист_1_1_1_1">#REF!</definedName>
    <definedName name="_490Мастер_лист_1_1_1_10">#REF!</definedName>
    <definedName name="_490Мастер_лист_1_1_1_11">#REF!</definedName>
    <definedName name="_490Мастер_лист_1_1_1_12">#REF!</definedName>
    <definedName name="_490Мастер_лист_1_1_1_13">#REF!</definedName>
    <definedName name="_490Мастер_лист_1_1_1_14">#REF!</definedName>
    <definedName name="_490Мастер_лист_1_1_1_2">#REF!</definedName>
    <definedName name="_490Мастер_лист_1_1_1_3">#REF!</definedName>
    <definedName name="_490Мастер_лист_1_1_1_4">#REF!</definedName>
    <definedName name="_490Мастер_лист_1_1_1_5">#REF!</definedName>
    <definedName name="_490Мастер_лист_1_1_1_6">#REF!</definedName>
    <definedName name="_490Мастер_лист_1_1_1_7">#REF!</definedName>
    <definedName name="_490Мастер_лист_1_1_1_8">#REF!</definedName>
    <definedName name="_490Мастер_лист_1_1_1_9">#REF!</definedName>
    <definedName name="_4Excel_BuiltIn_Print_Area_4_1_1_1">#REF!</definedName>
    <definedName name="_5Excel_BuiltIn_Print_Area_4_1_1_1_1">#REF!</definedName>
    <definedName name="_6Excel_BuiltIn_Print_Area_6_2_1">#REF!</definedName>
    <definedName name="_83Excel_BuiltIn_Print_Area_1">#REF!</definedName>
    <definedName name="_83Excel_BuiltIn_Print_Area_1_1">#REF!</definedName>
    <definedName name="_83Excel_BuiltIn_Print_Area_1_10">#REF!</definedName>
    <definedName name="_83Excel_BuiltIn_Print_Area_1_11">#REF!</definedName>
    <definedName name="_83Excel_BuiltIn_Print_Area_1_12">#REF!</definedName>
    <definedName name="_83Excel_BuiltIn_Print_Area_1_13">#REF!</definedName>
    <definedName name="_83Excel_BuiltIn_Print_Area_1_14">#REF!</definedName>
    <definedName name="_83Excel_BuiltIn_Print_Area_1_2">#REF!</definedName>
    <definedName name="_83Excel_BuiltIn_Print_Area_1_3">#REF!</definedName>
    <definedName name="_83Excel_BuiltIn_Print_Area_1_4">#REF!</definedName>
    <definedName name="_83Excel_BuiltIn_Print_Area_1_5">#REF!</definedName>
    <definedName name="_83Excel_BuiltIn_Print_Area_1_6">#REF!</definedName>
    <definedName name="_83Excel_BuiltIn_Print_Area_1_7">#REF!</definedName>
    <definedName name="_83Excel_BuiltIn_Print_Area_1_8">#REF!</definedName>
    <definedName name="_83Excel_BuiltIn_Print_Area_1_9">#REF!</definedName>
    <definedName name="_86Excel_BuiltIn_Print_Area_2">#REF!</definedName>
    <definedName name="_88Excel_BuiltIn_Print_Area_7">#REF!</definedName>
    <definedName name="_88Excel_BuiltIn_Print_Area_7_1">#REF!</definedName>
    <definedName name="_88Excel_BuiltIn_Print_Area_7_10">#REF!</definedName>
    <definedName name="_88Excel_BuiltIn_Print_Area_7_11">#REF!</definedName>
    <definedName name="_88Excel_BuiltIn_Print_Area_7_12">#REF!</definedName>
    <definedName name="_88Excel_BuiltIn_Print_Area_7_13">#REF!</definedName>
    <definedName name="_88Excel_BuiltIn_Print_Area_7_14">#REF!</definedName>
    <definedName name="_88Excel_BuiltIn_Print_Area_7_2">#REF!</definedName>
    <definedName name="_88Excel_BuiltIn_Print_Area_7_3">#REF!</definedName>
    <definedName name="_88Excel_BuiltIn_Print_Area_7_4">#REF!</definedName>
    <definedName name="_88Excel_BuiltIn_Print_Area_7_5">#REF!</definedName>
    <definedName name="_88Excel_BuiltIn_Print_Area_7_6">#REF!</definedName>
    <definedName name="_88Excel_BuiltIn_Print_Area_7_7">#REF!</definedName>
    <definedName name="_88Excel_BuiltIn_Print_Area_7_8">#REF!</definedName>
    <definedName name="_88Excel_BuiltIn_Print_Area_7_9">#REF!</definedName>
    <definedName name="_90Excel_BuiltIn_Print_Area_2_1">#REF!</definedName>
    <definedName name="_90Excel_BuiltIn_Print_Area_2_1_1">#REF!</definedName>
    <definedName name="_90Excel_BuiltIn_Print_Area_2_1_10">#REF!</definedName>
    <definedName name="_90Excel_BuiltIn_Print_Area_2_1_11">#REF!</definedName>
    <definedName name="_90Excel_BuiltIn_Print_Area_2_1_12">#REF!</definedName>
    <definedName name="_90Excel_BuiltIn_Print_Area_2_1_13">#REF!</definedName>
    <definedName name="_90Excel_BuiltIn_Print_Area_2_1_14">#REF!</definedName>
    <definedName name="_90Excel_BuiltIn_Print_Area_2_1_15">#REF!</definedName>
    <definedName name="_90Excel_BuiltIn_Print_Area_2_1_2">#REF!</definedName>
    <definedName name="_90Excel_BuiltIn_Print_Area_2_1_3">#REF!</definedName>
    <definedName name="_90Excel_BuiltIn_Print_Area_2_1_4">#REF!</definedName>
    <definedName name="_90Excel_BuiltIn_Print_Area_2_1_5">#REF!</definedName>
    <definedName name="_90Excel_BuiltIn_Print_Area_2_1_6">#REF!</definedName>
    <definedName name="_90Excel_BuiltIn_Print_Area_2_1_7">'МП+СП'!$A$1:$W$12</definedName>
    <definedName name="_90Excel_BuiltIn_Print_Area_2_1_8">#REF!</definedName>
    <definedName name="_90Excel_BuiltIn_Print_Area_2_1_9">#REF!</definedName>
    <definedName name="_95Excel_BuiltIn_Print_Area_3_1">#REF!</definedName>
    <definedName name="_95Excel_BuiltIn_Print_Area_3_1_1">#REF!</definedName>
    <definedName name="_95Excel_BuiltIn_Print_Area_3_1_10">#REF!</definedName>
    <definedName name="_95Excel_BuiltIn_Print_Area_3_1_11">#REF!</definedName>
    <definedName name="_95Excel_BuiltIn_Print_Area_3_1_12">#REF!</definedName>
    <definedName name="_95Excel_BuiltIn_Print_Area_3_1_13">#REF!</definedName>
    <definedName name="_95Excel_BuiltIn_Print_Area_3_1_14">#REF!</definedName>
    <definedName name="_95Excel_BuiltIn_Print_Area_3_1_15">#REF!</definedName>
    <definedName name="_95Excel_BuiltIn_Print_Area_3_1_2">#REF!</definedName>
    <definedName name="_95Excel_BuiltIn_Print_Area_3_1_3">#REF!</definedName>
    <definedName name="_95Excel_BuiltIn_Print_Area_3_1_4">#REF!</definedName>
    <definedName name="_95Excel_BuiltIn_Print_Area_3_1_5">#REF!</definedName>
    <definedName name="_95Excel_BuiltIn_Print_Area_3_1_6">#REF!</definedName>
    <definedName name="_95Excel_BuiltIn_Print_Area_3_1_7">#REF!</definedName>
    <definedName name="_95Excel_BuiltIn_Print_Area_3_1_8">#REF!</definedName>
    <definedName name="_95Excel_BuiltIn_Print_Area_3_1_9">#REF!</definedName>
    <definedName name="_98Excel_BuiltIn_Print_Area_8_1_1">#REF!</definedName>
    <definedName name="_Excel_BuiltIn_Print_Area_1">#REF!</definedName>
    <definedName name="_Excel_BuiltIn_Print_Area_1_1">#REF!</definedName>
    <definedName name="_Excel_BuiltIn_Print_Area_1_10">#REF!</definedName>
    <definedName name="_Excel_BuiltIn_Print_Area_1_11">#REF!</definedName>
    <definedName name="_Excel_BuiltIn_Print_Area_1_12">#REF!</definedName>
    <definedName name="_Excel_BuiltIn_Print_Area_1_13">#REF!</definedName>
    <definedName name="_Excel_BuiltIn_Print_Area_1_2">#REF!</definedName>
    <definedName name="_Excel_BuiltIn_Print_Area_1_3">#REF!</definedName>
    <definedName name="_Excel_BuiltIn_Print_Area_1_4">#REF!</definedName>
    <definedName name="_Excel_BuiltIn_Print_Area_1_5">#REF!</definedName>
    <definedName name="_Excel_BuiltIn_Print_Area_1_6">#REF!</definedName>
    <definedName name="_Excel_BuiltIn_Print_Area_1_7">#REF!</definedName>
    <definedName name="_Excel_BuiltIn_Print_Area_1_8">#REF!</definedName>
    <definedName name="_Excel_BuiltIn_Print_Area_1_9">#REF!</definedName>
    <definedName name="_Excel_BuiltIn_Print_Area_2">#REF!</definedName>
    <definedName name="_Excel_BuiltIn_Print_Area_2_1">#REF!</definedName>
    <definedName name="_Excel_BuiltIn_Print_Area_2_10">#REF!</definedName>
    <definedName name="_Excel_BuiltIn_Print_Area_2_11">#REF!</definedName>
    <definedName name="_Excel_BuiltIn_Print_Area_2_12">#REF!</definedName>
    <definedName name="_Excel_BuiltIn_Print_Area_2_13">#REF!</definedName>
    <definedName name="_Excel_BuiltIn_Print_Area_2_2">#REF!</definedName>
    <definedName name="_Excel_BuiltIn_Print_Area_2_3">#REF!</definedName>
    <definedName name="_Excel_BuiltIn_Print_Area_2_4">#REF!</definedName>
    <definedName name="_Excel_BuiltIn_Print_Area_2_5">#REF!</definedName>
    <definedName name="_Excel_BuiltIn_Print_Area_2_6">#REF!</definedName>
    <definedName name="_Excel_BuiltIn_Print_Area_2_7">#REF!</definedName>
    <definedName name="_Excel_BuiltIn_Print_Area_2_8">#REF!</definedName>
    <definedName name="_Excel_BuiltIn_Print_Area_2_9">#REF!</definedName>
    <definedName name="_Excel_BuiltIn_Print_Area_3_1">#REF!</definedName>
    <definedName name="_Excel_BuiltIn_Print_Area_3_1_1">#REF!</definedName>
    <definedName name="_Excel_BuiltIn_Print_Area_3_1_10">#REF!</definedName>
    <definedName name="_Excel_BuiltIn_Print_Area_3_1_11">#REF!</definedName>
    <definedName name="_Excel_BuiltIn_Print_Area_3_1_12">#REF!</definedName>
    <definedName name="_Excel_BuiltIn_Print_Area_3_1_13">#REF!</definedName>
    <definedName name="_Excel_BuiltIn_Print_Area_3_1_2">#REF!</definedName>
    <definedName name="_Excel_BuiltIn_Print_Area_3_1_3">#REF!</definedName>
    <definedName name="_Excel_BuiltIn_Print_Area_3_1_4">#REF!</definedName>
    <definedName name="_Excel_BuiltIn_Print_Area_3_1_5">#REF!</definedName>
    <definedName name="_Excel_BuiltIn_Print_Area_3_1_6">#REF!</definedName>
    <definedName name="_Excel_BuiltIn_Print_Area_3_1_7">#REF!</definedName>
    <definedName name="_Excel_BuiltIn_Print_Area_3_1_8">#REF!</definedName>
    <definedName name="_Excel_BuiltIn_Print_Area_3_1_9">#REF!</definedName>
    <definedName name="_Excel_BuiltIn_Print_Area_6_1_1_1">#REF!</definedName>
    <definedName name="_Excel_BuiltIn_Print_Area_6_1_1_1_1">#REF!</definedName>
    <definedName name="_Excel_BuiltIn_Print_Area_6_1_1_1_10">#REF!</definedName>
    <definedName name="_Excel_BuiltIn_Print_Area_6_1_1_1_11">#REF!</definedName>
    <definedName name="_Excel_BuiltIn_Print_Area_6_1_1_1_12">#REF!</definedName>
    <definedName name="_Excel_BuiltIn_Print_Area_6_1_1_1_13">#REF!</definedName>
    <definedName name="_Excel_BuiltIn_Print_Area_6_1_1_1_2">#REF!</definedName>
    <definedName name="_Excel_BuiltIn_Print_Area_6_1_1_1_3">#REF!</definedName>
    <definedName name="_Excel_BuiltIn_Print_Area_6_1_1_1_4">#REF!</definedName>
    <definedName name="_Excel_BuiltIn_Print_Area_6_1_1_1_5">#REF!</definedName>
    <definedName name="_Excel_BuiltIn_Print_Area_6_1_1_1_6">#REF!</definedName>
    <definedName name="_Excel_BuiltIn_Print_Area_6_1_1_1_7">#REF!</definedName>
    <definedName name="_Excel_BuiltIn_Print_Area_6_1_1_1_8">#REF!</definedName>
    <definedName name="_Excel_BuiltIn_Print_Area_6_1_1_1_9">#REF!</definedName>
    <definedName name="_Excel_BuiltIn_Print_Area_7">#REF!</definedName>
    <definedName name="_Excel_BuiltIn_Print_Area_7_1">#REF!</definedName>
    <definedName name="_Excel_BuiltIn_Print_Area_7_10">#REF!</definedName>
    <definedName name="_Excel_BuiltIn_Print_Area_7_11">#REF!</definedName>
    <definedName name="_Excel_BuiltIn_Print_Area_7_12">#REF!</definedName>
    <definedName name="_Excel_BuiltIn_Print_Area_7_13">#REF!</definedName>
    <definedName name="_Excel_BuiltIn_Print_Area_7_2">#REF!</definedName>
    <definedName name="_Excel_BuiltIn_Print_Area_7_3">#REF!</definedName>
    <definedName name="_Excel_BuiltIn_Print_Area_7_4">#REF!</definedName>
    <definedName name="_Excel_BuiltIn_Print_Area_7_5">#REF!</definedName>
    <definedName name="_Excel_BuiltIn_Print_Area_7_6">#REF!</definedName>
    <definedName name="_Excel_BuiltIn_Print_Area_7_7">#REF!</definedName>
    <definedName name="_Excel_BuiltIn_Print_Area_7_8">#REF!</definedName>
    <definedName name="_Excel_BuiltIn_Print_Area_7_9">#REF!</definedName>
    <definedName name="_Excel_BuiltIn_Print_Area_8_1">#REF!</definedName>
    <definedName name="_Excel_BuiltIn_Print_Area_8_1_1">#REF!</definedName>
    <definedName name="_Excel_BuiltIn_Print_Area_8_1_10">#REF!</definedName>
    <definedName name="_Excel_BuiltIn_Print_Area_8_1_11">#REF!</definedName>
    <definedName name="_Excel_BuiltIn_Print_Area_8_1_12">#REF!</definedName>
    <definedName name="_Excel_BuiltIn_Print_Area_8_1_13">#REF!</definedName>
    <definedName name="_Excel_BuiltIn_Print_Area_8_1_2">#REF!</definedName>
    <definedName name="_Excel_BuiltIn_Print_Area_8_1_3">#REF!</definedName>
    <definedName name="_Excel_BuiltIn_Print_Area_8_1_4">#REF!</definedName>
    <definedName name="_Excel_BuiltIn_Print_Area_8_1_5">#REF!</definedName>
    <definedName name="_Excel_BuiltIn_Print_Area_8_1_6">#REF!</definedName>
    <definedName name="_Excel_BuiltIn_Print_Area_8_1_7">#REF!</definedName>
    <definedName name="_Excel_BuiltIn_Print_Area_8_1_8">#REF!</definedName>
    <definedName name="_Excel_BuiltIn_Print_Area_8_1_9">#REF!</definedName>
    <definedName name="_Звание__разряд_1_1_1">#REF!</definedName>
    <definedName name="_Звание__разряд_1_1_1_1">#REF!</definedName>
    <definedName name="_Звание__разряд_1_1_1_10">#REF!</definedName>
    <definedName name="_Звание__разряд_1_1_1_11">#REF!</definedName>
    <definedName name="_Звание__разряд_1_1_1_12">#REF!</definedName>
    <definedName name="_Звание__разряд_1_1_1_13">#REF!</definedName>
    <definedName name="_Звание__разряд_1_1_1_2">#REF!</definedName>
    <definedName name="_Звание__разряд_1_1_1_3">#REF!</definedName>
    <definedName name="_Звание__разряд_1_1_1_4">#REF!</definedName>
    <definedName name="_Звание__разряд_1_1_1_5">#REF!</definedName>
    <definedName name="_Звание__разряд_1_1_1_6">#REF!</definedName>
    <definedName name="_Звание__разряд_1_1_1_7">#REF!</definedName>
    <definedName name="_Звание__разряд_1_1_1_8">#REF!</definedName>
    <definedName name="_Звание__разряд_1_1_1_9">#REF!</definedName>
    <definedName name="_Мастер_лист_1_1_1">#REF!</definedName>
    <definedName name="_Мастер_лист_1_1_1_1">#REF!</definedName>
    <definedName name="_Мастер_лист_1_1_1_10">#REF!</definedName>
    <definedName name="_Мастер_лист_1_1_1_11">#REF!</definedName>
    <definedName name="_Мастер_лист_1_1_1_12">#REF!</definedName>
    <definedName name="_Мастер_лист_1_1_1_13">#REF!</definedName>
    <definedName name="_Мастер_лист_1_1_1_2">#REF!</definedName>
    <definedName name="_Мастер_лист_1_1_1_3">#REF!</definedName>
    <definedName name="_Мастер_лист_1_1_1_4">#REF!</definedName>
    <definedName name="_Мастер_лист_1_1_1_5">#REF!</definedName>
    <definedName name="_Мастер_лист_1_1_1_6">#REF!</definedName>
    <definedName name="_Мастер_лист_1_1_1_7">#REF!</definedName>
    <definedName name="_Мастер_лист_1_1_1_8">#REF!</definedName>
    <definedName name="_Мастер_лист_1_1_1_9">#REF!</definedName>
    <definedName name="_Фамилия__имя_1_1_1">#REF!</definedName>
    <definedName name="_Фамилия__имя_1_1_1_1">#REF!</definedName>
    <definedName name="_Фамилия__имя_1_1_1_10">#REF!</definedName>
    <definedName name="_Фамилия__имя_1_1_1_11">#REF!</definedName>
    <definedName name="_Фамилия__имя_1_1_1_12">#REF!</definedName>
    <definedName name="_Фамилия__имя_1_1_1_13">#REF!</definedName>
    <definedName name="_Фамилия__имя_1_1_1_2">#REF!</definedName>
    <definedName name="_Фамилия__имя_1_1_1_3">#REF!</definedName>
    <definedName name="_Фамилия__имя_1_1_1_4">#REF!</definedName>
    <definedName name="_Фамилия__имя_1_1_1_5">#REF!</definedName>
    <definedName name="_Фамилия__имя_1_1_1_6">#REF!</definedName>
    <definedName name="_Фамилия__имя_1_1_1_7">#REF!</definedName>
    <definedName name="_Фамилия__имя_1_1_1_8">#REF!</definedName>
    <definedName name="_Фамилия__имя_1_1_1_9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_3">#REF!</definedName>
    <definedName name="Excel_BuiltIn__FilterDatabase_1_4">#REF!</definedName>
    <definedName name="Excel_BuiltIn__FilterDatabase_1_5">#REF!</definedName>
    <definedName name="Excel_BuiltIn__FilterDatabase_1_6">#REF!</definedName>
    <definedName name="Excel_BuiltIn__FilterDatabase_1_7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Print_Area_1">#REF!</definedName>
    <definedName name="Excel_BuiltIn_Print_Area_10">#REF!</definedName>
    <definedName name="Excel_BuiltIn_Print_Area_10_1">#REF!</definedName>
    <definedName name="Excel_BuiltIn_Print_Area_10_10">#REF!</definedName>
    <definedName name="Excel_BuiltIn_Print_Area_10_11">#REF!</definedName>
    <definedName name="Excel_BuiltIn_Print_Area_10_12">#REF!</definedName>
    <definedName name="Excel_BuiltIn_Print_Area_10_13">#REF!</definedName>
    <definedName name="Excel_BuiltIn_Print_Area_10_14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Area_10_6">#REF!</definedName>
    <definedName name="Excel_BuiltIn_Print_Area_10_7">#REF!</definedName>
    <definedName name="Excel_BuiltIn_Print_Area_10_8">#REF!</definedName>
    <definedName name="Excel_BuiltIn_Print_Area_10_9">#REF!</definedName>
    <definedName name="Excel_BuiltIn_Print_Area_2">#REF!</definedName>
    <definedName name="Excel_BuiltIn_Print_Area_2_1">#REF!</definedName>
    <definedName name="Excel_BuiltIn_Print_Area_2_10">#REF!</definedName>
    <definedName name="Excel_BuiltIn_Print_Area_2_11">#REF!</definedName>
    <definedName name="Excel_BuiltIn_Print_Area_2_12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2">#REF!</definedName>
    <definedName name="Excel_BuiltIn_Print_Area_2_3">#REF!</definedName>
    <definedName name="Excel_BuiltIn_Print_Area_2_4">#REF!</definedName>
    <definedName name="Excel_BuiltIn_Print_Area_2_6">#REF!</definedName>
    <definedName name="Excel_BuiltIn_Print_Area_2_7">#REF!</definedName>
    <definedName name="Excel_BuiltIn_Print_Area_2_8">#REF!</definedName>
    <definedName name="Excel_BuiltIn_Print_Area_2_9">#REF!</definedName>
    <definedName name="Excel_BuiltIn_Print_Area_3">#REF!</definedName>
    <definedName name="Excel_BuiltIn_Print_Area_3_1">#REF!</definedName>
    <definedName name="Excel_BuiltIn_Print_Area_3_10">#REF!</definedName>
    <definedName name="Excel_BuiltIn_Print_Area_3_12">#REF!</definedName>
    <definedName name="Excel_BuiltIn_Print_Area_3_13">#REF!</definedName>
    <definedName name="Excel_BuiltIn_Print_Area_3_14">#REF!</definedName>
    <definedName name="Excel_BuiltIn_Print_Area_3_15">#REF!</definedName>
    <definedName name="Excel_BuiltIn_Print_Area_3_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8">#REF!</definedName>
    <definedName name="Excel_BuiltIn_Print_Area_3_9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0">#REF!</definedName>
    <definedName name="Excel_BuiltIn_Print_Area_4_1_1_11">#REF!</definedName>
    <definedName name="Excel_BuiltIn_Print_Area_4_1_1_12">#REF!</definedName>
    <definedName name="Excel_BuiltIn_Print_Area_4_1_1_13">#REF!</definedName>
    <definedName name="Excel_BuiltIn_Print_Area_4_1_1_14">#REF!</definedName>
    <definedName name="Excel_BuiltIn_Print_Area_4_1_1_15">#REF!</definedName>
    <definedName name="Excel_BuiltIn_Print_Area_4_1_1_2">#REF!</definedName>
    <definedName name="Excel_BuiltIn_Print_Area_4_1_1_3">#REF!</definedName>
    <definedName name="Excel_BuiltIn_Print_Area_4_1_1_4">#REF!</definedName>
    <definedName name="Excel_BuiltIn_Print_Area_4_1_1_5">#REF!</definedName>
    <definedName name="Excel_BuiltIn_Print_Area_4_1_1_6">#REF!</definedName>
    <definedName name="Excel_BuiltIn_Print_Area_4_1_1_7">#REF!</definedName>
    <definedName name="Excel_BuiltIn_Print_Area_4_1_1_8">#REF!</definedName>
    <definedName name="Excel_BuiltIn_Print_Area_4_1_1_9">#REF!</definedName>
    <definedName name="Excel_BuiltIn_Print_Area_4_1_10">#REF!</definedName>
    <definedName name="Excel_BuiltIn_Print_Area_4_1_11">#REF!</definedName>
    <definedName name="Excel_BuiltIn_Print_Area_4_1_12">#REF!</definedName>
    <definedName name="Excel_BuiltIn_Print_Area_4_1_13">#REF!</definedName>
    <definedName name="Excel_BuiltIn_Print_Area_4_1_14">#REF!</definedName>
    <definedName name="Excel_BuiltIn_Print_Area_4_1_15">#REF!</definedName>
    <definedName name="Excel_BuiltIn_Print_Area_4_1_2">#REF!</definedName>
    <definedName name="Excel_BuiltIn_Print_Area_4_1_3">#REF!</definedName>
    <definedName name="Excel_BuiltIn_Print_Area_4_1_4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8">#REF!</definedName>
    <definedName name="Excel_BuiltIn_Print_Area_4_1_9">#REF!</definedName>
    <definedName name="Excel_BuiltIn_Print_Area_4_12">#REF!</definedName>
    <definedName name="Excel_BuiltIn_Print_Area_4_13">#REF!</definedName>
    <definedName name="Excel_BuiltIn_Print_Area_4_1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4_9" localSheetId="4">КПД!$A$1:$W$18</definedName>
    <definedName name="Excel_BuiltIn_Print_Area_4_9">ППД!$A$1:$W$21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2">#REF!</definedName>
    <definedName name="Excel_BuiltIn_Print_Area_6_10">#REF!</definedName>
    <definedName name="Excel_BuiltIn_Print_Area_6_11">#REF!</definedName>
    <definedName name="Excel_BuiltIn_Print_Area_6_12">#REF!</definedName>
    <definedName name="Excel_BuiltIn_Print_Area_6_13">#REF!</definedName>
    <definedName name="Excel_BuiltIn_Print_Area_6_14">#REF!</definedName>
    <definedName name="Excel_BuiltIn_Print_Area_6_2">#REF!</definedName>
    <definedName name="Excel_BuiltIn_Print_Area_6_2_1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6_6">#REF!</definedName>
    <definedName name="Excel_BuiltIn_Print_Area_6_7">#REF!</definedName>
    <definedName name="Excel_BuiltIn_Print_Area_6_8">#REF!</definedName>
    <definedName name="Excel_BuiltIn_Print_Area_6_9">#REF!</definedName>
    <definedName name="Excel_BuiltIn_Print_Area_7">#REF!</definedName>
    <definedName name="Excel_BuiltIn_Print_Area_7_1">#REF!</definedName>
    <definedName name="Excel_BuiltIn_Print_Area_7_10">#REF!</definedName>
    <definedName name="Excel_BuiltIn_Print_Area_7_11">#REF!</definedName>
    <definedName name="Excel_BuiltIn_Print_Area_7_12">#REF!</definedName>
    <definedName name="Excel_BuiltIn_Print_Area_7_13">#REF!</definedName>
    <definedName name="Excel_BuiltIn_Print_Area_7_14">#REF!</definedName>
    <definedName name="Excel_BuiltIn_Print_Area_7_2">#REF!</definedName>
    <definedName name="Excel_BuiltIn_Print_Area_7_3">#REF!</definedName>
    <definedName name="Excel_BuiltIn_Print_Area_7_4">#REF!</definedName>
    <definedName name="Excel_BuiltIn_Print_Area_7_5">#REF!</definedName>
    <definedName name="Excel_BuiltIn_Print_Area_7_6">#REF!</definedName>
    <definedName name="Excel_BuiltIn_Print_Area_7_7">#REF!</definedName>
    <definedName name="Excel_BuiltIn_Print_Area_7_8">#REF!</definedName>
    <definedName name="Excel_BuiltIn_Print_Area_7_9">#REF!</definedName>
    <definedName name="Excel_BuiltIn_Print_Area_8_1">#REF!</definedName>
    <definedName name="Excel_BuiltIn_Print_Area_9">#REF!</definedName>
    <definedName name="Excel_BuiltIn_Print_Area_9_1">#REF!</definedName>
    <definedName name="Excel_BuiltIn_Print_Area_9_2">#REF!</definedName>
    <definedName name="Excel_BuiltIn_Print_Area_9_3">#REF!</definedName>
    <definedName name="Excel_BuiltIn_Print_Area_9_4">#REF!</definedName>
    <definedName name="Excel_BuiltIn_Print_Area_9_5">#REF!</definedName>
    <definedName name="Excel_BuiltIn_Print_Area_9_6">#REF!</definedName>
    <definedName name="Excel_BuiltIn_Print_Area_9_7">#REF!</definedName>
    <definedName name="Владелец__________________________лошади">#REF!</definedName>
    <definedName name="Владелец__________________________лошади_1">#REF!</definedName>
    <definedName name="Владелец__________________________лошади_10">#REF!</definedName>
    <definedName name="Владелец__________________________лошади_11">#REF!</definedName>
    <definedName name="Владелец__________________________лошади_12">#REF!</definedName>
    <definedName name="Владелец__________________________лошади_13">#REF!</definedName>
    <definedName name="Владелец__________________________лошади_14">#REF!</definedName>
    <definedName name="Владелец__________________________лошади_15">#REF!</definedName>
    <definedName name="Владелец__________________________лошади_2">#REF!</definedName>
    <definedName name="Владелец__________________________лошади_3">#REF!</definedName>
    <definedName name="Владелец__________________________лошади_4">#REF!</definedName>
    <definedName name="Владелец__________________________лошади_6">#REF!</definedName>
    <definedName name="Владелец__________________________лошади_7">#REF!</definedName>
    <definedName name="Владелец__________________________лошади_8">#REF!</definedName>
    <definedName name="Владелец__________________________лошади_9">#REF!</definedName>
    <definedName name="_xlnm.Print_Titles" localSheetId="4">КПД!$2:$9</definedName>
    <definedName name="_xlnm.Print_Titles" localSheetId="2">'МП+СП'!$5:$6</definedName>
    <definedName name="_xlnm.Print_Titles" localSheetId="3">ППД!$2:$9</definedName>
    <definedName name="_xlnm.Print_Titles" localSheetId="5">'ППЮ+КПЮ'!$2:$8</definedName>
    <definedName name="_xlnm.Print_Titles" localSheetId="0">'тест для нач.+ман1'!$2:$8</definedName>
    <definedName name="Кличка_лошади__г.р.__пол__масть.__порода">#REF!</definedName>
    <definedName name="Кличка_лошади__г.р.__пол__масть.__порода_1">#REF!</definedName>
    <definedName name="Кличка_лошади__г.р.__пол__масть.__порода_10">#REF!</definedName>
    <definedName name="Кличка_лошади__г.р.__пол__масть.__порода_11">#REF!</definedName>
    <definedName name="Кличка_лошади__г.р.__пол__масть.__порода_12">#REF!</definedName>
    <definedName name="Кличка_лошади__г.р.__пол__масть.__порода_13">#REF!</definedName>
    <definedName name="Кличка_лошади__г.р.__пол__масть.__порода_14">#REF!</definedName>
    <definedName name="Кличка_лошади__г.р.__пол__масть.__порода_15">#REF!</definedName>
    <definedName name="Кличка_лошади__г.р.__пол__масть.__порода_2">#REF!</definedName>
    <definedName name="Кличка_лошади__г.р.__пол__масть.__порода_3">#REF!</definedName>
    <definedName name="Кличка_лошади__г.р.__пол__масть.__порода_4">#REF!</definedName>
    <definedName name="Кличка_лошади__г.р.__пол__масть.__порода_6">#REF!</definedName>
    <definedName name="Кличка_лошади__г.р.__пол__масть.__порода_7">#REF!</definedName>
    <definedName name="Кличка_лошади__г.р.__пол__масть.__порода_8">#REF!</definedName>
    <definedName name="Кличка_лошади__г.р.__пол__масть.__порода_9">#REF!</definedName>
    <definedName name="Команда__регион">#REF!</definedName>
    <definedName name="Команда__регион_1">#REF!</definedName>
    <definedName name="Команда__регион_10">#REF!</definedName>
    <definedName name="Команда__регион_11">#REF!</definedName>
    <definedName name="Команда__регион_12">#REF!</definedName>
    <definedName name="Команда__регион_13">#REF!</definedName>
    <definedName name="Команда__регион_14">#REF!</definedName>
    <definedName name="Команда__регион_15">#REF!</definedName>
    <definedName name="Команда__регион_2">#REF!</definedName>
    <definedName name="Команда__регион_3">#REF!</definedName>
    <definedName name="Команда__регион_4">#REF!</definedName>
    <definedName name="Команда__регион_6">#REF!</definedName>
    <definedName name="Команда__регион_7">#REF!</definedName>
    <definedName name="Команда__регион_8">#REF!</definedName>
    <definedName name="Команда__регион_9">#REF!</definedName>
    <definedName name="_xlnm.Print_Area" localSheetId="4">КПД!$A$1:$X$18</definedName>
    <definedName name="_xlnm.Print_Area" localSheetId="6">'мол 4'!$A$2:$Q$18</definedName>
    <definedName name="_xlnm.Print_Area" localSheetId="2">'МП+СП'!$A$1:$V$12</definedName>
    <definedName name="_xlnm.Print_Area" localSheetId="3">ППД!$A$1:$X$21</definedName>
    <definedName name="_xlnm.Print_Area" localSheetId="5">'ППЮ+КПЮ'!$A$1:$W$25</definedName>
    <definedName name="_xlnm.Print_Area" localSheetId="0">'тест для нач.+ман1'!$A$1:$W$22</definedName>
    <definedName name="_xlnm.Print_Area" localSheetId="1">'ТЕСТ ПОС.'!$A$2:$T$12</definedName>
  </definedNames>
  <calcPr calcId="162913" iterateDelta="1E-4"/>
</workbook>
</file>

<file path=xl/calcChain.xml><?xml version="1.0" encoding="utf-8"?>
<calcChain xmlns="http://schemas.openxmlformats.org/spreadsheetml/2006/main">
  <c r="N9" i="8" l="1"/>
  <c r="O16" i="8"/>
  <c r="Q16" i="8" s="1"/>
  <c r="N13" i="8"/>
  <c r="Q13" i="8" s="1"/>
  <c r="N11" i="8"/>
  <c r="Q11" i="8" s="1"/>
  <c r="A11" i="8" s="1"/>
  <c r="Q9" i="8"/>
  <c r="U23" i="7"/>
  <c r="Q23" i="7"/>
  <c r="R23" i="7" s="1"/>
  <c r="N23" i="7"/>
  <c r="K23" i="7"/>
  <c r="L23" i="7" s="1"/>
  <c r="U21" i="7"/>
  <c r="Q21" i="7"/>
  <c r="N21" i="7"/>
  <c r="K21" i="7"/>
  <c r="U20" i="7"/>
  <c r="Q20" i="7"/>
  <c r="R20" i="7" s="1"/>
  <c r="N20" i="7"/>
  <c r="K20" i="7"/>
  <c r="W20" i="7" s="1"/>
  <c r="U19" i="7"/>
  <c r="R19" i="7"/>
  <c r="Q19" i="7"/>
  <c r="N19" i="7"/>
  <c r="W19" i="7" s="1"/>
  <c r="K19" i="7"/>
  <c r="U17" i="7"/>
  <c r="Q17" i="7"/>
  <c r="N17" i="7"/>
  <c r="K17" i="7"/>
  <c r="U16" i="7"/>
  <c r="Q16" i="7"/>
  <c r="N16" i="7"/>
  <c r="K16" i="7"/>
  <c r="U15" i="7"/>
  <c r="Q15" i="7"/>
  <c r="N15" i="7"/>
  <c r="K15" i="7"/>
  <c r="U14" i="7"/>
  <c r="Q14" i="7"/>
  <c r="O14" i="7"/>
  <c r="N14" i="7"/>
  <c r="K14" i="7"/>
  <c r="U12" i="7"/>
  <c r="Q12" i="7"/>
  <c r="R12" i="7" s="1"/>
  <c r="N12" i="7"/>
  <c r="K12" i="7"/>
  <c r="U11" i="7"/>
  <c r="R11" i="7"/>
  <c r="Q11" i="7"/>
  <c r="N11" i="7"/>
  <c r="K11" i="7"/>
  <c r="L11" i="7" s="1"/>
  <c r="U16" i="6"/>
  <c r="Q16" i="6"/>
  <c r="N16" i="6"/>
  <c r="K16" i="6"/>
  <c r="U15" i="6"/>
  <c r="Q15" i="6"/>
  <c r="N15" i="6"/>
  <c r="K15" i="6"/>
  <c r="U14" i="6"/>
  <c r="Q14" i="6"/>
  <c r="N14" i="6"/>
  <c r="K14" i="6"/>
  <c r="W14" i="6" s="1"/>
  <c r="U13" i="6"/>
  <c r="Q13" i="6"/>
  <c r="N13" i="6"/>
  <c r="K13" i="6"/>
  <c r="L13" i="6" s="1"/>
  <c r="U11" i="6"/>
  <c r="Q11" i="6"/>
  <c r="N11" i="6"/>
  <c r="O11" i="6" s="1"/>
  <c r="K11" i="6"/>
  <c r="L11" i="6" s="1"/>
  <c r="U19" i="5"/>
  <c r="Q19" i="5"/>
  <c r="N19" i="5"/>
  <c r="K19" i="5"/>
  <c r="W19" i="5" s="1"/>
  <c r="U18" i="5"/>
  <c r="Q18" i="5"/>
  <c r="N18" i="5"/>
  <c r="K18" i="5"/>
  <c r="U17" i="5"/>
  <c r="Q17" i="5"/>
  <c r="R17" i="5" s="1"/>
  <c r="N17" i="5"/>
  <c r="K17" i="5"/>
  <c r="U15" i="5"/>
  <c r="Q15" i="5"/>
  <c r="R15" i="5" s="1"/>
  <c r="N15" i="5"/>
  <c r="O15" i="5" s="1"/>
  <c r="K15" i="5"/>
  <c r="L15" i="5" s="1"/>
  <c r="U13" i="5"/>
  <c r="Q13" i="5"/>
  <c r="N13" i="5"/>
  <c r="K13" i="5"/>
  <c r="U12" i="5"/>
  <c r="Q12" i="5"/>
  <c r="N12" i="5"/>
  <c r="K12" i="5"/>
  <c r="U11" i="5"/>
  <c r="Q11" i="5"/>
  <c r="N11" i="5"/>
  <c r="K11" i="5"/>
  <c r="T10" i="4"/>
  <c r="P10" i="4"/>
  <c r="Q10" i="4" s="1"/>
  <c r="M10" i="4"/>
  <c r="N10" i="4" s="1"/>
  <c r="J10" i="4"/>
  <c r="K10" i="4" s="1"/>
  <c r="T8" i="4"/>
  <c r="P8" i="4"/>
  <c r="Q8" i="4" s="1"/>
  <c r="M8" i="4"/>
  <c r="N8" i="4" s="1"/>
  <c r="J8" i="4"/>
  <c r="S10" i="3"/>
  <c r="U10" i="3" s="1"/>
  <c r="U20" i="1"/>
  <c r="Q20" i="1"/>
  <c r="N20" i="1"/>
  <c r="K20" i="1"/>
  <c r="U19" i="1"/>
  <c r="Q19" i="1"/>
  <c r="N19" i="1"/>
  <c r="K19" i="1"/>
  <c r="U18" i="1"/>
  <c r="Q18" i="1"/>
  <c r="N18" i="1"/>
  <c r="K18" i="1"/>
  <c r="U17" i="1"/>
  <c r="Q17" i="1"/>
  <c r="N17" i="1"/>
  <c r="K17" i="1"/>
  <c r="W17" i="1" s="1"/>
  <c r="U16" i="1"/>
  <c r="Q16" i="1"/>
  <c r="N16" i="1"/>
  <c r="K16" i="1"/>
  <c r="U15" i="1"/>
  <c r="Q15" i="1"/>
  <c r="N15" i="1"/>
  <c r="K15" i="1"/>
  <c r="W15" i="1" s="1"/>
  <c r="U14" i="1"/>
  <c r="Q14" i="1"/>
  <c r="N14" i="1"/>
  <c r="K14" i="1"/>
  <c r="U12" i="1"/>
  <c r="Q12" i="1"/>
  <c r="N12" i="1"/>
  <c r="K12" i="1"/>
  <c r="W12" i="1" s="1"/>
  <c r="U11" i="1"/>
  <c r="Q11" i="1"/>
  <c r="N11" i="1"/>
  <c r="K11" i="1"/>
  <c r="W11" i="1" s="1"/>
  <c r="U10" i="1"/>
  <c r="Q10" i="1"/>
  <c r="R10" i="1" s="1"/>
  <c r="N10" i="1"/>
  <c r="O10" i="1" s="1"/>
  <c r="K10" i="1"/>
  <c r="L10" i="1" s="1"/>
  <c r="W13" i="5" l="1"/>
  <c r="R12" i="5"/>
  <c r="W18" i="5"/>
  <c r="R15" i="7"/>
  <c r="W23" i="7"/>
  <c r="A23" i="7" s="1"/>
  <c r="O18" i="1"/>
  <c r="W19" i="1"/>
  <c r="W13" i="6"/>
  <c r="W11" i="7"/>
  <c r="A11" i="7" s="1"/>
  <c r="W12" i="7"/>
  <c r="L14" i="7"/>
  <c r="R16" i="1"/>
  <c r="R16" i="6"/>
  <c r="L19" i="7"/>
  <c r="O12" i="5"/>
  <c r="L18" i="5"/>
  <c r="O20" i="1"/>
  <c r="V10" i="4"/>
  <c r="R12" i="1"/>
  <c r="O19" i="1"/>
  <c r="W16" i="1"/>
  <c r="O11" i="5"/>
  <c r="W12" i="5"/>
  <c r="L17" i="5"/>
  <c r="R18" i="5"/>
  <c r="R19" i="5"/>
  <c r="R13" i="6"/>
  <c r="R14" i="6"/>
  <c r="O15" i="6"/>
  <c r="L16" i="6"/>
  <c r="L15" i="7"/>
  <c r="L16" i="7"/>
  <c r="L17" i="7"/>
  <c r="O21" i="7"/>
  <c r="W10" i="1"/>
  <c r="A12" i="1" s="1"/>
  <c r="R14" i="1"/>
  <c r="O16" i="1"/>
  <c r="L18" i="1"/>
  <c r="W20" i="1"/>
  <c r="V8" i="4"/>
  <c r="R11" i="5"/>
  <c r="W17" i="5"/>
  <c r="A19" i="5" s="1"/>
  <c r="R11" i="6"/>
  <c r="R15" i="6"/>
  <c r="W16" i="6"/>
  <c r="R14" i="7"/>
  <c r="W15" i="7"/>
  <c r="W16" i="7"/>
  <c r="W17" i="7"/>
  <c r="R21" i="7"/>
  <c r="L15" i="6"/>
  <c r="R16" i="7"/>
  <c r="R17" i="7"/>
  <c r="L21" i="7"/>
  <c r="O11" i="1"/>
  <c r="L14" i="1"/>
  <c r="R18" i="1"/>
  <c r="R20" i="1"/>
  <c r="W11" i="5"/>
  <c r="A11" i="5" s="1"/>
  <c r="L12" i="5"/>
  <c r="W15" i="5"/>
  <c r="A15" i="5" s="1"/>
  <c r="O19" i="5"/>
  <c r="W11" i="6"/>
  <c r="A11" i="6" s="1"/>
  <c r="O14" i="6"/>
  <c r="W15" i="6"/>
  <c r="O12" i="7"/>
  <c r="W14" i="7"/>
  <c r="A15" i="7" s="1"/>
  <c r="O20" i="7"/>
  <c r="W21" i="7"/>
  <c r="A21" i="7" s="1"/>
  <c r="A12" i="7"/>
  <c r="A14" i="7"/>
  <c r="L12" i="7"/>
  <c r="O15" i="7"/>
  <c r="O16" i="7"/>
  <c r="O17" i="7"/>
  <c r="L20" i="7"/>
  <c r="O23" i="7"/>
  <c r="O11" i="7"/>
  <c r="O19" i="7"/>
  <c r="A16" i="6"/>
  <c r="A15" i="6"/>
  <c r="L14" i="6"/>
  <c r="O16" i="6"/>
  <c r="O13" i="6"/>
  <c r="R13" i="5"/>
  <c r="O13" i="5"/>
  <c r="O18" i="5"/>
  <c r="L13" i="5"/>
  <c r="L11" i="5"/>
  <c r="O17" i="5"/>
  <c r="L19" i="5"/>
  <c r="A10" i="4"/>
  <c r="K8" i="4"/>
  <c r="A11" i="1"/>
  <c r="A10" i="1"/>
  <c r="O12" i="1"/>
  <c r="L15" i="1"/>
  <c r="R15" i="1"/>
  <c r="O17" i="1"/>
  <c r="L19" i="1"/>
  <c r="R19" i="1"/>
  <c r="L11" i="1"/>
  <c r="R11" i="1"/>
  <c r="O14" i="1"/>
  <c r="W14" i="1"/>
  <c r="L16" i="1"/>
  <c r="W18" i="1"/>
  <c r="L20" i="1"/>
  <c r="L12" i="1"/>
  <c r="O15" i="1"/>
  <c r="L17" i="1"/>
  <c r="R17" i="1"/>
  <c r="A14" i="6" l="1"/>
  <c r="A18" i="5"/>
  <c r="A17" i="5"/>
  <c r="A12" i="5"/>
  <c r="A20" i="1"/>
  <c r="A20" i="7"/>
  <c r="A19" i="7"/>
  <c r="A18" i="1"/>
  <c r="A13" i="5"/>
  <c r="A13" i="6"/>
  <c r="A15" i="1"/>
  <c r="A14" i="1"/>
  <c r="A17" i="1"/>
  <c r="A19" i="1"/>
  <c r="A16" i="1"/>
</calcChain>
</file>

<file path=xl/sharedStrings.xml><?xml version="1.0" encoding="utf-8"?>
<sst xmlns="http://schemas.openxmlformats.org/spreadsheetml/2006/main" count="536" uniqueCount="241">
  <si>
    <t>Place</t>
  </si>
  <si>
    <t>Rider_ID</t>
  </si>
  <si>
    <t>Horse_ID</t>
  </si>
  <si>
    <t>Perc1</t>
  </si>
  <si>
    <t>Perc2</t>
  </si>
  <si>
    <t>Perc3</t>
  </si>
  <si>
    <t>PercSum</t>
  </si>
  <si>
    <t>ОТКРЫТЫЙ КУБОК КСК "РУССКИЙ АЛМАЗ" ПО ВЫЕЗДКЕ, 11 ЭТАП</t>
  </si>
  <si>
    <t>ВЫЕЗДКА</t>
  </si>
  <si>
    <t>Технические результаты</t>
  </si>
  <si>
    <t>III</t>
  </si>
  <si>
    <r>
      <t>Судьи: Е -  Гурьянова Г., ВК (Московская обл.) ,</t>
    </r>
    <r>
      <rPr>
        <b/>
        <sz val="14"/>
        <rFont val="Verdana"/>
        <family val="2"/>
      </rPr>
      <t xml:space="preserve"> С - Елисеева А., ВК( Москва)</t>
    </r>
    <r>
      <rPr>
        <sz val="14"/>
        <rFont val="Verdana"/>
        <family val="2"/>
        <charset val="204"/>
      </rPr>
      <t xml:space="preserve">, М - Петушкова Л., ВК (Московская обл.) </t>
    </r>
  </si>
  <si>
    <t>КСК "Русский Алмаз", МО</t>
  </si>
  <si>
    <t>18 ноября 2018 г.</t>
  </si>
  <si>
    <t>Место</t>
  </si>
  <si>
    <r>
      <t xml:space="preserve">Фамилия, </t>
    </r>
    <r>
      <rPr>
        <i/>
        <sz val="8"/>
        <rFont val="Verdana"/>
        <family val="2"/>
        <charset val="204"/>
      </rPr>
      <t>имя всадника</t>
    </r>
  </si>
  <si>
    <t>Рег. № ФКСР</t>
  </si>
  <si>
    <t>Звание, разряд</t>
  </si>
  <si>
    <r>
      <t>Кличка лошади, г.р.,</t>
    </r>
    <r>
      <rPr>
        <i/>
        <sz val="10"/>
        <rFont val="Verdana"/>
        <family val="2"/>
        <charset val="204"/>
      </rPr>
      <t xml:space="preserve"> </t>
    </r>
  </si>
  <si>
    <t>№ паспорта ФКСР лошади</t>
  </si>
  <si>
    <t>Владелец                          лошади</t>
  </si>
  <si>
    <t>Команда, регион</t>
  </si>
  <si>
    <t>Е</t>
  </si>
  <si>
    <t>С</t>
  </si>
  <si>
    <t>М</t>
  </si>
  <si>
    <t>Ошибки в схеме</t>
  </si>
  <si>
    <t>прочие ошибки</t>
  </si>
  <si>
    <t>Всего
баллов</t>
  </si>
  <si>
    <t>Общие оценки</t>
  </si>
  <si>
    <t>Всего
%</t>
  </si>
  <si>
    <t>Выполн
норм.</t>
  </si>
  <si>
    <t>баллы</t>
  </si>
  <si>
    <t>%</t>
  </si>
  <si>
    <t>место</t>
  </si>
  <si>
    <t>МАНЕЖНАЯ ЕЗДА №1</t>
  </si>
  <si>
    <r>
      <t xml:space="preserve">БЕЛОВА </t>
    </r>
    <r>
      <rPr>
        <sz val="11"/>
        <rFont val="Verdana"/>
        <family val="2"/>
        <charset val="204"/>
      </rPr>
      <t>Арина</t>
    </r>
  </si>
  <si>
    <r>
      <t xml:space="preserve">БАРХАТ-12, </t>
    </r>
    <r>
      <rPr>
        <sz val="11"/>
        <rFont val="Verdana"/>
        <family val="2"/>
        <charset val="204"/>
      </rPr>
      <t>жер., сер., полукр., Барбарис, Россия</t>
    </r>
  </si>
  <si>
    <t>021124</t>
  </si>
  <si>
    <t>Исачкина Р.</t>
  </si>
  <si>
    <r>
      <t xml:space="preserve">ВАЗИМОВА </t>
    </r>
    <r>
      <rPr>
        <sz val="11"/>
        <rFont val="Verdana"/>
        <family val="2"/>
        <charset val="204"/>
      </rPr>
      <t>София, 2011</t>
    </r>
  </si>
  <si>
    <t>б/р</t>
  </si>
  <si>
    <t>АДМИРАЛ-08</t>
  </si>
  <si>
    <t>ПЛЕМ С027508</t>
  </si>
  <si>
    <t>ШВЕ "Регион", МО</t>
  </si>
  <si>
    <r>
      <t xml:space="preserve">БАБАЕВА </t>
    </r>
    <r>
      <rPr>
        <sz val="11"/>
        <rFont val="Verdana"/>
        <family val="2"/>
        <charset val="204"/>
      </rPr>
      <t>Варвара, 2011</t>
    </r>
  </si>
  <si>
    <t>ПЛОМБИ-Р-11</t>
  </si>
  <si>
    <t>0104114-11/12</t>
  </si>
  <si>
    <t>ТЕСТ ДЛЯ НАЧИНАЮЩИХ ВСАДНИКОВ</t>
  </si>
  <si>
    <r>
      <t xml:space="preserve">ИСАЧКИНА </t>
    </r>
    <r>
      <rPr>
        <sz val="11"/>
        <rFont val="Verdana"/>
        <family val="2"/>
        <charset val="204"/>
      </rPr>
      <t>Анисья, 2013</t>
    </r>
  </si>
  <si>
    <r>
      <t xml:space="preserve">СМОКИ-04, </t>
    </r>
    <r>
      <rPr>
        <sz val="11"/>
        <rFont val="Verdana"/>
        <family val="2"/>
        <charset val="204"/>
      </rPr>
      <t>мер., рыж., шетл., Магнат, Россия</t>
    </r>
  </si>
  <si>
    <r>
      <t xml:space="preserve">НИКОЛАЕВА </t>
    </r>
    <r>
      <rPr>
        <sz val="11"/>
        <rFont val="Verdana"/>
        <family val="2"/>
      </rPr>
      <t>Мария, 2005</t>
    </r>
  </si>
  <si>
    <r>
      <t xml:space="preserve">ФЛАВИЯ-08, </t>
    </r>
    <r>
      <rPr>
        <sz val="11"/>
        <rFont val="Verdana"/>
        <family val="2"/>
        <charset val="204"/>
      </rPr>
      <t>кобыла, сер. полукр., Вождь, Московская обл</t>
    </r>
  </si>
  <si>
    <t>012055</t>
  </si>
  <si>
    <t xml:space="preserve">Егорова Н.А.
</t>
  </si>
  <si>
    <r>
      <t xml:space="preserve">ЛАРИОНОВА </t>
    </r>
    <r>
      <rPr>
        <sz val="11"/>
        <rFont val="Verdana"/>
        <family val="2"/>
        <charset val="204"/>
      </rPr>
      <t>Полина, 2008</t>
    </r>
  </si>
  <si>
    <r>
      <t xml:space="preserve">ПЕРЦОВКА-03, </t>
    </r>
    <r>
      <rPr>
        <sz val="11"/>
        <rFont val="Verdana"/>
        <family val="2"/>
        <charset val="204"/>
      </rPr>
      <t>коб., т.-рыж., трак., Викингас</t>
    </r>
  </si>
  <si>
    <t>016727</t>
  </si>
  <si>
    <t xml:space="preserve">Ермина </t>
  </si>
  <si>
    <t>Ч/В, МО</t>
  </si>
  <si>
    <r>
      <t xml:space="preserve">АЛЕКСАНЕНКО </t>
    </r>
    <r>
      <rPr>
        <sz val="11"/>
        <rFont val="Verdana"/>
        <family val="2"/>
        <charset val="204"/>
      </rPr>
      <t>Капитолина, 2011</t>
    </r>
  </si>
  <si>
    <r>
      <t xml:space="preserve">АДМИРАЛ-08, </t>
    </r>
    <r>
      <rPr>
        <sz val="11"/>
        <rFont val="Verdana"/>
        <family val="2"/>
      </rPr>
      <t>мер., рыж., пом., Мираж, Белорусия</t>
    </r>
  </si>
  <si>
    <t>Алексашина Е.</t>
  </si>
  <si>
    <r>
      <t xml:space="preserve">ЕЖОВА </t>
    </r>
    <r>
      <rPr>
        <sz val="11"/>
        <rFont val="Verdana"/>
        <family val="2"/>
        <charset val="204"/>
      </rPr>
      <t>Нина, 2009</t>
    </r>
  </si>
  <si>
    <r>
      <t xml:space="preserve">АБРАМОВА </t>
    </r>
    <r>
      <rPr>
        <sz val="11"/>
        <rFont val="Verdana"/>
        <family val="2"/>
        <charset val="204"/>
      </rPr>
      <t>Камилла, 2008</t>
    </r>
  </si>
  <si>
    <r>
      <t xml:space="preserve">МИШЕЛЬ-05, </t>
    </r>
    <r>
      <rPr>
        <sz val="11"/>
        <rFont val="Verdana"/>
        <family val="2"/>
      </rPr>
      <t>коб., бур., пони., Дельфин, Россия</t>
    </r>
  </si>
  <si>
    <t>021837</t>
  </si>
  <si>
    <t>Хилиохранити О.</t>
  </si>
  <si>
    <r>
      <t xml:space="preserve">ЧИСТЯКОВА </t>
    </r>
    <r>
      <rPr>
        <sz val="11"/>
        <rFont val="Verdana"/>
        <family val="2"/>
        <charset val="204"/>
      </rPr>
      <t>Мария, 2010</t>
    </r>
  </si>
  <si>
    <t xml:space="preserve">Главный судья                                                                                                                                                              </t>
  </si>
  <si>
    <t>Гурьянова Г., ВК (Московская обл.)</t>
  </si>
  <si>
    <t xml:space="preserve">Главный секретарь                                                           </t>
  </si>
  <si>
    <t>Горская Т., 1К (Москва)</t>
  </si>
  <si>
    <r>
      <t xml:space="preserve">Фамилия, </t>
    </r>
    <r>
      <rPr>
        <i/>
        <sz val="10"/>
        <rFont val="Verdana"/>
        <family val="2"/>
        <charset val="204"/>
      </rPr>
      <t>имя всадника</t>
    </r>
  </si>
  <si>
    <r>
      <t>Кличка лошади, г.р.,</t>
    </r>
    <r>
      <rPr>
        <i/>
        <sz val="10"/>
        <rFont val="Verdana"/>
        <family val="2"/>
        <charset val="204"/>
      </rPr>
      <t xml:space="preserve"> пол, масть, порода, отец, место рождения</t>
    </r>
  </si>
  <si>
    <t>Выполн. норм.</t>
  </si>
  <si>
    <t>007779</t>
  </si>
  <si>
    <t>мс</t>
  </si>
  <si>
    <t xml:space="preserve">ТЕХНИЧЕСКИЕ РЕЗУЛЬТАТЫ </t>
  </si>
  <si>
    <t>Судьи: Гурьянова Г., ВК (Московская обл.) , Елисеева А., ВК( Москва), Петушкова Л., ВК (Московская обл.)</t>
  </si>
  <si>
    <t>Фамилия, имя</t>
  </si>
  <si>
    <r>
      <t>Кличка лошади, г.р.,</t>
    </r>
    <r>
      <rPr>
        <i/>
        <sz val="8"/>
        <rFont val="Verdana"/>
        <family val="2"/>
        <charset val="204"/>
      </rPr>
      <t xml:space="preserve"> </t>
    </r>
  </si>
  <si>
    <t>Команда</t>
  </si>
  <si>
    <t>Оценка</t>
  </si>
  <si>
    <t>Общая оценка</t>
  </si>
  <si>
    <t>ОШИБКИ</t>
  </si>
  <si>
    <t>Результат в %</t>
  </si>
  <si>
    <t>Положение корпуса на шагу</t>
  </si>
  <si>
    <t>Положение ног на шагу</t>
  </si>
  <si>
    <t>Положение рук на шагу</t>
  </si>
  <si>
    <t>Положение головы на шагу</t>
  </si>
  <si>
    <t>Положение корпуса на рыси</t>
  </si>
  <si>
    <t>Положение ног на рыси</t>
  </si>
  <si>
    <t>Положение рук на рыси</t>
  </si>
  <si>
    <t>Положение головы на рыси</t>
  </si>
  <si>
    <t>Применение средств управления</t>
  </si>
  <si>
    <t>Общее
 впечатление</t>
  </si>
  <si>
    <t>ТЕСТ ПОСАДКА (рысь)</t>
  </si>
  <si>
    <r>
      <t xml:space="preserve">ЧУГУНОВА </t>
    </r>
    <r>
      <rPr>
        <sz val="11"/>
        <rFont val="Verdana"/>
        <family val="2"/>
        <charset val="204"/>
      </rPr>
      <t>Арина, 2014</t>
    </r>
  </si>
  <si>
    <r>
      <t xml:space="preserve">Судьи: Е -  Елисеева А., ВК( Москва), </t>
    </r>
    <r>
      <rPr>
        <b/>
        <sz val="14"/>
        <rFont val="Verdana"/>
        <family val="2"/>
      </rPr>
      <t>С - Петушкова Л., ВК (Московская обл.)</t>
    </r>
    <r>
      <rPr>
        <sz val="14"/>
        <rFont val="Verdana"/>
        <family val="2"/>
        <charset val="204"/>
      </rPr>
      <t xml:space="preserve">,  М - Гурьянова Г., ВК (Московская обл.) </t>
    </r>
  </si>
  <si>
    <t>кмс</t>
  </si>
  <si>
    <t>I</t>
  </si>
  <si>
    <t>МАЛЫЙ ПРИЗ</t>
  </si>
  <si>
    <r>
      <t xml:space="preserve">КАНУННИКОВА </t>
    </r>
    <r>
      <rPr>
        <sz val="11"/>
        <rFont val="Verdana"/>
        <family val="2"/>
        <charset val="204"/>
      </rPr>
      <t>Ирина</t>
    </r>
  </si>
  <si>
    <t>039195</t>
  </si>
  <si>
    <r>
      <rPr>
        <b/>
        <sz val="11"/>
        <rFont val="Verdana"/>
        <family val="2"/>
        <charset val="204"/>
      </rPr>
      <t>ИНГУК-11</t>
    </r>
    <r>
      <rPr>
        <sz val="11"/>
        <rFont val="Verdana"/>
        <family val="2"/>
        <charset val="204"/>
      </rPr>
      <t>, мерин, гн. укр.верх., Кахлей, Украина</t>
    </r>
  </si>
  <si>
    <t>019730</t>
  </si>
  <si>
    <t xml:space="preserve">Канунникова И.А.
</t>
  </si>
  <si>
    <t>ЧВ, МО</t>
  </si>
  <si>
    <t>СРЕДНИЙ ПРИЗ №1</t>
  </si>
  <si>
    <r>
      <t xml:space="preserve">ГУРИНА </t>
    </r>
    <r>
      <rPr>
        <sz val="11"/>
        <rFont val="Verdana"/>
        <family val="2"/>
        <charset val="204"/>
      </rPr>
      <t>Людмила</t>
    </r>
  </si>
  <si>
    <r>
      <t>ФЛАМИНГО-10,</t>
    </r>
    <r>
      <rPr>
        <sz val="11"/>
        <rFont val="Verdana"/>
        <family val="2"/>
        <charset val="204"/>
      </rPr>
      <t xml:space="preserve"> мер., рыж., ган., Флорискаунт - Росина, Германия</t>
    </r>
  </si>
  <si>
    <t>015687</t>
  </si>
  <si>
    <t>ПРЕДВАРИТЕЛЬНЫЙ ПРИЗ А. ДЕТИ.</t>
  </si>
  <si>
    <t>ЗАЧЁТ ДЛЯ СПОРТСМЕНОВ-ЛЮБИТЕЛЕЙ</t>
  </si>
  <si>
    <r>
      <t xml:space="preserve">СТЕПАНОВА </t>
    </r>
    <r>
      <rPr>
        <sz val="11"/>
        <rFont val="Verdana"/>
        <family val="2"/>
      </rPr>
      <t>Валентина</t>
    </r>
  </si>
  <si>
    <t>025490</t>
  </si>
  <si>
    <r>
      <t xml:space="preserve">ПРАЙМ ТАЙМ-11, </t>
    </r>
    <r>
      <rPr>
        <sz val="11"/>
        <rFont val="Verdana"/>
        <family val="2"/>
        <charset val="204"/>
      </rPr>
      <t>мер., гнед., РВ, Россия</t>
    </r>
  </si>
  <si>
    <t>Исачкина</t>
  </si>
  <si>
    <r>
      <t xml:space="preserve">ЯКУШЕВА </t>
    </r>
    <r>
      <rPr>
        <sz val="11"/>
        <rFont val="Verdana"/>
        <family val="2"/>
        <charset val="204"/>
      </rPr>
      <t>Екатерина</t>
    </r>
  </si>
  <si>
    <r>
      <t>ВОЛЯ-11,</t>
    </r>
    <r>
      <rPr>
        <sz val="11"/>
        <rFont val="Verdana"/>
        <family val="2"/>
      </rPr>
      <t xml:space="preserve"> кобыла, сер. трак., Гардемарин 7, Краснодарский край</t>
    </r>
  </si>
  <si>
    <t>021687</t>
  </si>
  <si>
    <t xml:space="preserve">Туркина Е.А.
</t>
  </si>
  <si>
    <r>
      <t xml:space="preserve">ПАВЛОВА </t>
    </r>
    <r>
      <rPr>
        <sz val="11"/>
        <rFont val="Verdana"/>
        <family val="2"/>
        <charset val="204"/>
      </rPr>
      <t>Елена</t>
    </r>
  </si>
  <si>
    <t>001374</t>
  </si>
  <si>
    <r>
      <t xml:space="preserve">ТАМЕРЛАН-08, </t>
    </r>
    <r>
      <rPr>
        <sz val="11"/>
        <rFont val="Verdana"/>
        <family val="2"/>
        <charset val="204"/>
      </rPr>
      <t>мер., вор.,УВП, Монако, Украина</t>
    </r>
  </si>
  <si>
    <t>009069</t>
  </si>
  <si>
    <t>Павлова Е.</t>
  </si>
  <si>
    <t>ЗАЧЁТ ДЛЯ ДЕТЕЙ</t>
  </si>
  <si>
    <r>
      <t>БЕЛЕЦКАЯ</t>
    </r>
    <r>
      <rPr>
        <sz val="11"/>
        <rFont val="Verdana"/>
        <family val="2"/>
        <charset val="204"/>
      </rPr>
      <t xml:space="preserve"> Ксения, 2006</t>
    </r>
  </si>
  <si>
    <t>009206</t>
  </si>
  <si>
    <r>
      <t>КРИСТАЛ ЭНДЖЕЛ-12,</t>
    </r>
    <r>
      <rPr>
        <sz val="11"/>
        <rFont val="Verdana"/>
        <family val="2"/>
        <charset val="204"/>
      </rPr>
      <t xml:space="preserve"> мер., сер., полукр., Каро, Россия</t>
    </r>
  </si>
  <si>
    <t>021125</t>
  </si>
  <si>
    <t>ОБЩИЙ ЗАЧЕТ</t>
  </si>
  <si>
    <r>
      <t xml:space="preserve">ШЕВЦОВА
</t>
    </r>
    <r>
      <rPr>
        <sz val="11"/>
        <rFont val="Verdana"/>
        <family val="2"/>
        <charset val="204"/>
      </rPr>
      <t>Алина</t>
    </r>
  </si>
  <si>
    <t>041899</t>
  </si>
  <si>
    <t>МЕРЛИН-12,</t>
  </si>
  <si>
    <r>
      <rPr>
        <b/>
        <sz val="11"/>
        <rFont val="Verdana"/>
        <family val="2"/>
        <charset val="204"/>
      </rPr>
      <t>ТОР-14,</t>
    </r>
    <r>
      <rPr>
        <sz val="11"/>
        <rFont val="Verdana"/>
        <family val="2"/>
        <charset val="204"/>
      </rPr>
      <t xml:space="preserve"> жеребец, вор. фриз., Томас ван де Вогелензанг, Россия</t>
    </r>
  </si>
  <si>
    <t>019770</t>
  </si>
  <si>
    <t xml:space="preserve">Жакежанова Е.Е.
</t>
  </si>
  <si>
    <t>КОМАНДНЫЙ ПРИЗ. ДЕТИ.</t>
  </si>
  <si>
    <r>
      <t xml:space="preserve">Судьи: Е - Петушкова Л., ВК (Московская обл.), </t>
    </r>
    <r>
      <rPr>
        <b/>
        <sz val="14"/>
        <rFont val="Verdana"/>
        <family val="2"/>
      </rPr>
      <t>С - Гурьянова Г., ВК (Московская обл.) ,</t>
    </r>
    <r>
      <rPr>
        <sz val="14"/>
        <rFont val="Verdana"/>
        <family val="2"/>
        <charset val="204"/>
      </rPr>
      <t xml:space="preserve">  М -  Елисеева А., ВК( Москва) </t>
    </r>
  </si>
  <si>
    <r>
      <t xml:space="preserve">БУКАШКИНА </t>
    </r>
    <r>
      <rPr>
        <sz val="11"/>
        <rFont val="Verdana"/>
        <family val="2"/>
        <charset val="204"/>
      </rPr>
      <t>Анна</t>
    </r>
  </si>
  <si>
    <t>068999</t>
  </si>
  <si>
    <r>
      <t xml:space="preserve">КРАЙСЛЕР-01, </t>
    </r>
    <r>
      <rPr>
        <sz val="11"/>
        <rFont val="Verdana"/>
        <family val="2"/>
        <charset val="204"/>
      </rPr>
      <t>мер., сер., латв., Коррадо, Латвия</t>
    </r>
  </si>
  <si>
    <t>021478</t>
  </si>
  <si>
    <r>
      <t xml:space="preserve">ЛАРС-10, </t>
    </r>
    <r>
      <rPr>
        <sz val="11"/>
        <rFont val="Verdana"/>
        <family val="2"/>
      </rPr>
      <t>мер., рыж. полукр., Ле Жоли, к/з им. С.М.Буденного</t>
    </r>
  </si>
  <si>
    <t>020202</t>
  </si>
  <si>
    <t>Белецкая В.</t>
  </si>
  <si>
    <r>
      <t xml:space="preserve">КОРНЕВА </t>
    </r>
    <r>
      <rPr>
        <sz val="11"/>
        <rFont val="Verdana"/>
        <family val="2"/>
        <charset val="204"/>
      </rPr>
      <t>Ксения, 2004</t>
    </r>
  </si>
  <si>
    <t>065504</t>
  </si>
  <si>
    <r>
      <t xml:space="preserve">ПРОВИНЦИЯ-09, </t>
    </r>
    <r>
      <rPr>
        <sz val="11"/>
        <rFont val="Verdana"/>
        <family val="2"/>
        <charset val="204"/>
      </rPr>
      <t>коб., гнед., ПСЛ, Горзный, Россия</t>
    </r>
  </si>
  <si>
    <t>016377</t>
  </si>
  <si>
    <r>
      <t xml:space="preserve">ГОРОХОВА
</t>
    </r>
    <r>
      <rPr>
        <sz val="11"/>
        <rFont val="Verdana"/>
        <family val="2"/>
        <charset val="204"/>
      </rPr>
      <t>Вера, 2004</t>
    </r>
  </si>
  <si>
    <t>054504</t>
  </si>
  <si>
    <t>1ю</t>
  </si>
  <si>
    <r>
      <t xml:space="preserve">ПАРАДИЗ-04, </t>
    </r>
    <r>
      <rPr>
        <sz val="11"/>
        <rFont val="Verdana"/>
        <family val="2"/>
        <charset val="204"/>
      </rPr>
      <t>жер., сол., пом., Арлекин, Тверская обл.</t>
    </r>
  </si>
  <si>
    <t>013046</t>
  </si>
  <si>
    <r>
      <t xml:space="preserve">Судьи: Е - Петушкова Л., ВК (Московская обл.), </t>
    </r>
    <r>
      <rPr>
        <b/>
        <sz val="14"/>
        <rFont val="Verdana"/>
        <family val="2"/>
      </rPr>
      <t xml:space="preserve">С - Гурьянова Г., ВК (Московская обл.) </t>
    </r>
    <r>
      <rPr>
        <sz val="14"/>
        <rFont val="Verdana"/>
        <family val="2"/>
        <charset val="204"/>
      </rPr>
      <t xml:space="preserve">,  М -  Елисеева А., ВК( Москва) </t>
    </r>
  </si>
  <si>
    <r>
      <t xml:space="preserve">Фамилия, </t>
    </r>
    <r>
      <rPr>
        <i/>
        <sz val="11"/>
        <rFont val="Verdana"/>
        <family val="2"/>
        <charset val="204"/>
      </rPr>
      <t>имя всадника</t>
    </r>
  </si>
  <si>
    <t>ПРЕДВАРИТЕЛЬНЫЙ ПРИЗ. ЮНОШИ.</t>
  </si>
  <si>
    <t>ОБЩИЙ ЗАЧЁТ</t>
  </si>
  <si>
    <r>
      <t xml:space="preserve">ДОНАТЕЛЛО-08 </t>
    </r>
    <r>
      <rPr>
        <sz val="11"/>
        <rFont val="Verdana"/>
        <family val="2"/>
        <charset val="204"/>
      </rPr>
      <t xml:space="preserve"> мер., гн., ган., Deddy Cool, Германия</t>
    </r>
  </si>
  <si>
    <r>
      <t xml:space="preserve">САЛИГАСКАР-08, </t>
    </r>
    <r>
      <rPr>
        <sz val="11"/>
        <rFont val="Verdana"/>
        <family val="2"/>
      </rPr>
      <t>жер., гнед., трак., Гопак, Россия</t>
    </r>
  </si>
  <si>
    <t>Куприянова Е.</t>
  </si>
  <si>
    <t>чв, МО</t>
  </si>
  <si>
    <t>ЗАЧЕТ ДЛЯ ЮНОШЕЙ</t>
  </si>
  <si>
    <r>
      <t xml:space="preserve">МЕНДЕЛЕЕВА </t>
    </r>
    <r>
      <rPr>
        <sz val="11"/>
        <rFont val="Verdana"/>
        <family val="2"/>
        <charset val="204"/>
      </rPr>
      <t>Елизавета, 2000</t>
    </r>
  </si>
  <si>
    <t>061100</t>
  </si>
  <si>
    <r>
      <t xml:space="preserve">РИГОЛЕТТО-08, </t>
    </r>
    <r>
      <rPr>
        <sz val="11"/>
        <rFont val="Verdana"/>
        <family val="2"/>
        <charset val="204"/>
      </rPr>
      <t>мер., рыж., полукр., Равелин, Россия</t>
    </r>
  </si>
  <si>
    <t>017655</t>
  </si>
  <si>
    <t>Менделеев</t>
  </si>
  <si>
    <r>
      <t xml:space="preserve">КАНЦУРОВА </t>
    </r>
    <r>
      <rPr>
        <sz val="11"/>
        <rFont val="Verdana"/>
        <family val="2"/>
        <charset val="204"/>
      </rPr>
      <t>Анастасия, 2001</t>
    </r>
  </si>
  <si>
    <t>040401</t>
  </si>
  <si>
    <r>
      <t>КОСТА-12,</t>
    </r>
    <r>
      <rPr>
        <sz val="11"/>
        <rFont val="Verdana"/>
        <family val="2"/>
        <charset val="204"/>
      </rPr>
      <t xml:space="preserve"> мер., гнед., ганн., Конен, Германия</t>
    </r>
  </si>
  <si>
    <r>
      <t xml:space="preserve">ЛЕСНИКОВА 
</t>
    </r>
    <r>
      <rPr>
        <sz val="11"/>
        <rFont val="Verdana"/>
        <family val="2"/>
      </rPr>
      <t>Анастасия, 2002</t>
    </r>
  </si>
  <si>
    <t>060902</t>
  </si>
  <si>
    <r>
      <t>ВОЛОПАС-12,</t>
    </r>
    <r>
      <rPr>
        <sz val="11"/>
        <rFont val="Verdana"/>
        <family val="2"/>
      </rPr>
      <t xml:space="preserve"> мерин, вор. рус.верх., Ва Банк, Старожиловский к/з</t>
    </r>
  </si>
  <si>
    <t>019728</t>
  </si>
  <si>
    <t xml:space="preserve">Лесникова Е.А.
</t>
  </si>
  <si>
    <r>
      <t xml:space="preserve">КОЧЕВА </t>
    </r>
    <r>
      <rPr>
        <sz val="11"/>
        <rFont val="Verdana"/>
        <family val="2"/>
        <charset val="204"/>
      </rPr>
      <t>Арина, 2002</t>
    </r>
  </si>
  <si>
    <t>026802</t>
  </si>
  <si>
    <r>
      <t xml:space="preserve">ОЛИГАРХ ФОН ЗЕВС-02, </t>
    </r>
    <r>
      <rPr>
        <sz val="11"/>
        <rFont val="Verdana"/>
        <family val="2"/>
        <charset val="204"/>
      </rPr>
      <t>мер., гнед., трак., Хлопок, пф Зевс</t>
    </r>
  </si>
  <si>
    <t>003267</t>
  </si>
  <si>
    <t>Кочев Ю.</t>
  </si>
  <si>
    <t>КСК "Русская усадьба", Воронежская обл.</t>
  </si>
  <si>
    <t>ЗАЧЕТ ДЛЯ ЛЮБИТЕЛЕЙ</t>
  </si>
  <si>
    <r>
      <t xml:space="preserve">МЕЛЬНИКОВА </t>
    </r>
    <r>
      <rPr>
        <sz val="11"/>
        <rFont val="Verdana"/>
        <family val="2"/>
        <charset val="204"/>
      </rPr>
      <t>Екатерина</t>
    </r>
  </si>
  <si>
    <t>042298</t>
  </si>
  <si>
    <r>
      <rPr>
        <b/>
        <sz val="11"/>
        <color indexed="8"/>
        <rFont val="Verdana"/>
        <family val="2"/>
        <charset val="204"/>
      </rPr>
      <t>ЛАНГАР-05</t>
    </r>
    <r>
      <rPr>
        <sz val="11"/>
        <color indexed="8"/>
        <rFont val="Verdana"/>
        <family val="2"/>
        <charset val="204"/>
      </rPr>
      <t>, гнед., мер., ган.,Лабиринт - Гордость, Беларусь</t>
    </r>
  </si>
  <si>
    <r>
      <t xml:space="preserve">СТЕПАНОВА </t>
    </r>
    <r>
      <rPr>
        <sz val="11"/>
        <rFont val="Verdana"/>
        <family val="2"/>
        <charset val="204"/>
      </rPr>
      <t>Валентина</t>
    </r>
  </si>
  <si>
    <r>
      <t>САМУРАЙ-06,</t>
    </r>
    <r>
      <rPr>
        <sz val="11"/>
        <rFont val="Verdana"/>
        <family val="2"/>
        <charset val="204"/>
      </rPr>
      <t xml:space="preserve"> мерин, гн. ган., Сантини, Германия</t>
    </r>
  </si>
  <si>
    <t>012686</t>
  </si>
  <si>
    <t xml:space="preserve">Лебедев М.М.
</t>
  </si>
  <si>
    <r>
      <t xml:space="preserve">ТУРКИНА </t>
    </r>
    <r>
      <rPr>
        <sz val="11"/>
        <rFont val="Verdana"/>
        <family val="2"/>
        <charset val="204"/>
      </rPr>
      <t>Екатерина</t>
    </r>
  </si>
  <si>
    <t>010166</t>
  </si>
  <si>
    <r>
      <t xml:space="preserve">ЛАСКА-05, </t>
    </r>
    <r>
      <rPr>
        <sz val="11"/>
        <rFont val="Verdana"/>
        <family val="2"/>
      </rPr>
      <t>кобыла, т.-гн. голш., Лорд Лидо, КСК "Альфарес"</t>
    </r>
  </si>
  <si>
    <t>021193</t>
  </si>
  <si>
    <t>КОМАНДНЫЙ ПРИЗ. ЮНОШИ.</t>
  </si>
  <si>
    <r>
      <t xml:space="preserve">ПОНОМАРЕВА 
</t>
    </r>
    <r>
      <rPr>
        <sz val="11"/>
        <rFont val="Verdana"/>
        <family val="2"/>
        <charset val="204"/>
      </rPr>
      <t>Софья, 2003</t>
    </r>
  </si>
  <si>
    <t>021003</t>
  </si>
  <si>
    <r>
      <t xml:space="preserve">ФЕДРИК-10, </t>
    </r>
    <r>
      <rPr>
        <sz val="11"/>
        <rFont val="Verdana"/>
        <family val="2"/>
        <charset val="204"/>
      </rPr>
      <t>мер., рыж., голл.тепл., Падиджн, Нидерланды</t>
    </r>
  </si>
  <si>
    <t>018523</t>
  </si>
  <si>
    <r>
      <t>КАРУЗО-05,</t>
    </r>
    <r>
      <rPr>
        <sz val="11"/>
        <rFont val="Verdana"/>
        <family val="2"/>
      </rPr>
      <t xml:space="preserve"> мерин, гн. вестф., Кандилло, Германия</t>
    </r>
  </si>
  <si>
    <t>013101</t>
  </si>
  <si>
    <t xml:space="preserve">Исачкина Р.В.
</t>
  </si>
  <si>
    <t xml:space="preserve">Судьи: Елисеева А., ВК( Москва), Петушкова Л., ВК (Московская обл.), Гурьянова Г., ВК (Московская обл.) </t>
  </si>
  <si>
    <t>Рысь</t>
  </si>
  <si>
    <t>Шаг</t>
  </si>
  <si>
    <t>Галоп</t>
  </si>
  <si>
    <t>Подчинение</t>
  </si>
  <si>
    <t>ЕЗДА ФЕИ  ДЛЯ ЛОШАДЕЙ 4 лет.</t>
  </si>
  <si>
    <r>
      <t xml:space="preserve">ШИВАРЕВА
</t>
    </r>
    <r>
      <rPr>
        <sz val="11"/>
        <rFont val="Verdana"/>
        <family val="2"/>
        <charset val="204"/>
      </rPr>
      <t>Екатерина</t>
    </r>
  </si>
  <si>
    <t>007792</t>
  </si>
  <si>
    <r>
      <t xml:space="preserve">БОНДИАНА-14, </t>
    </r>
    <r>
      <rPr>
        <sz val="11"/>
        <rFont val="Verdana"/>
        <family val="2"/>
        <charset val="204"/>
      </rPr>
      <t>коб., гнед., УВП, Сандрос Диамант, КЗ "Статус"</t>
    </r>
  </si>
  <si>
    <t>020225</t>
  </si>
  <si>
    <t>Шиварёва Е.Н.</t>
  </si>
  <si>
    <t>ПРЕДВАРИТЕЛЬНАЯ ЕЗДА ФЕИ  ДЛЯ ЛОШАДЕЙ 5 лет.</t>
  </si>
  <si>
    <r>
      <t xml:space="preserve">СЕРГЕЕНКОВА </t>
    </r>
    <r>
      <rPr>
        <sz val="12"/>
        <rFont val="Verdana"/>
        <family val="2"/>
        <charset val="204"/>
      </rPr>
      <t>Ольга</t>
    </r>
  </si>
  <si>
    <t>010789</t>
  </si>
  <si>
    <r>
      <t xml:space="preserve">КЬЮИ-13, </t>
    </r>
    <r>
      <rPr>
        <sz val="12"/>
        <rFont val="Verdana"/>
        <family val="2"/>
        <charset val="204"/>
      </rPr>
      <t>мер., рыж., ганн., Кватерхолл, Германия</t>
    </r>
  </si>
  <si>
    <t>020914</t>
  </si>
  <si>
    <t xml:space="preserve">Горев К.А.
</t>
  </si>
  <si>
    <t>ПРЕДВАРИТЕЛЬНАЯ ЕЗДА ФЕИ  ДЛЯ ЛОШАДЕЙ 6 лет.</t>
  </si>
  <si>
    <r>
      <t xml:space="preserve">КОЛЯПКИНА
</t>
    </r>
    <r>
      <rPr>
        <sz val="12"/>
        <rFont val="Verdana"/>
        <family val="2"/>
        <charset val="204"/>
      </rPr>
      <t>Анастасия</t>
    </r>
  </si>
  <si>
    <t>017384</t>
  </si>
  <si>
    <r>
      <t xml:space="preserve">БАЛУ ДЖУНИОР БИ-12, </t>
    </r>
    <r>
      <rPr>
        <sz val="12"/>
        <rFont val="Verdana"/>
        <family val="2"/>
      </rPr>
      <t>мерин, гн. бавар., Балу Ду Рует, Германия</t>
    </r>
  </si>
  <si>
    <t>019403</t>
  </si>
  <si>
    <t>ПРЕДВАРИТЕЛЬНАЯ ЕЗДА ФЕИ  ДЛЯ ЛОШАДЕЙ 7 лет.</t>
  </si>
  <si>
    <t>Фамилия, имя всадника</t>
  </si>
  <si>
    <t>Кличка лошади</t>
  </si>
  <si>
    <t>Рег.№ лошади</t>
  </si>
  <si>
    <t>Тренер</t>
  </si>
  <si>
    <t>Общее 
впечатление</t>
  </si>
  <si>
    <t>ошибки</t>
  </si>
  <si>
    <t>% на С</t>
  </si>
  <si>
    <t>% на Е</t>
  </si>
  <si>
    <t>Всего %</t>
  </si>
  <si>
    <r>
      <t xml:space="preserve">БУХВОСТОВА
</t>
    </r>
    <r>
      <rPr>
        <sz val="12"/>
        <rFont val="Verdana"/>
        <family val="2"/>
        <charset val="204"/>
      </rPr>
      <t>Анна</t>
    </r>
  </si>
  <si>
    <t>017582</t>
  </si>
  <si>
    <r>
      <t xml:space="preserve">СИЕННА-11, </t>
    </r>
    <r>
      <rPr>
        <sz val="12"/>
        <rFont val="Verdana"/>
        <family val="2"/>
        <charset val="204"/>
      </rPr>
      <t>коб., рыж., ольд., Сир донерхал, Германия</t>
    </r>
  </si>
  <si>
    <t>020995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</si>
</sst>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#,##0.0"/>
    <numFmt numFmtId="166" formatCode="0.0"/>
    <numFmt numFmtId="167" formatCode="_-* #,##0.00&quot;р.&quot;_-;\-* #,##0.00&quot;р.&quot;_-;_-* \-??&quot;р.&quot;_-;_-@_-"/>
    <numFmt numFmtId="168" formatCode="dd\ mmmm\ yyyy&quot; г.&quot;;@"/>
  </numFmts>
  <fonts count="71" x14ac:knownFonts="1"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Verdana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i/>
      <sz val="11"/>
      <name val="Verdana"/>
      <family val="2"/>
      <charset val="204"/>
    </font>
    <font>
      <sz val="10"/>
      <name val="Times New Roman"/>
      <family val="1"/>
      <charset val="204"/>
    </font>
    <font>
      <b/>
      <sz val="20"/>
      <name val="Verdana"/>
      <family val="2"/>
      <charset val="204"/>
    </font>
    <font>
      <sz val="20"/>
      <name val="Verdana"/>
      <family val="2"/>
      <charset val="204"/>
    </font>
    <font>
      <sz val="10"/>
      <name val="Arial"/>
      <family val="2"/>
      <charset val="204"/>
    </font>
    <font>
      <b/>
      <sz val="14"/>
      <name val="Verdana"/>
      <family val="2"/>
      <charset val="204"/>
    </font>
    <font>
      <b/>
      <sz val="18"/>
      <name val="Verdana"/>
      <family val="2"/>
      <charset val="204"/>
    </font>
    <font>
      <sz val="18"/>
      <name val="Verdana"/>
      <family val="2"/>
      <charset val="204"/>
    </font>
    <font>
      <sz val="11"/>
      <color indexed="8"/>
      <name val="Calibri"/>
      <family val="2"/>
      <charset val="204"/>
    </font>
    <font>
      <sz val="14"/>
      <name val="Verdana"/>
      <family val="2"/>
      <charset val="204"/>
    </font>
    <font>
      <b/>
      <sz val="14"/>
      <name val="Verdana"/>
      <family val="2"/>
    </font>
    <font>
      <b/>
      <i/>
      <sz val="16"/>
      <name val="Verdana"/>
      <family val="2"/>
      <charset val="204"/>
    </font>
    <font>
      <b/>
      <i/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10"/>
      <name val="Verdana"/>
      <family val="2"/>
      <charset val="204"/>
    </font>
    <font>
      <b/>
      <i/>
      <sz val="8"/>
      <name val="Verdana"/>
      <family val="2"/>
      <charset val="204"/>
    </font>
    <font>
      <i/>
      <sz val="8"/>
      <name val="Verdana"/>
      <family val="2"/>
      <charset val="204"/>
    </font>
    <font>
      <b/>
      <i/>
      <sz val="10"/>
      <name val="Verdana"/>
      <family val="2"/>
      <charset val="204"/>
    </font>
    <font>
      <i/>
      <sz val="10"/>
      <name val="Verdana"/>
      <family val="2"/>
      <charset val="204"/>
    </font>
    <font>
      <sz val="9"/>
      <name val="Verdana"/>
      <family val="2"/>
      <charset val="204"/>
    </font>
    <font>
      <b/>
      <sz val="9"/>
      <name val="Verdana"/>
      <family val="2"/>
      <charset val="204"/>
    </font>
    <font>
      <b/>
      <i/>
      <sz val="12"/>
      <name val="Verdana"/>
      <family val="2"/>
      <charset val="204"/>
    </font>
    <font>
      <b/>
      <sz val="12"/>
      <name val="Verdana"/>
      <family val="2"/>
      <charset val="204"/>
    </font>
    <font>
      <sz val="11"/>
      <color indexed="8"/>
      <name val="Verdana"/>
      <family val="2"/>
      <charset val="204"/>
    </font>
    <font>
      <sz val="11"/>
      <name val="Verdana"/>
      <family val="2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8"/>
      <name val="Verdana"/>
      <family val="2"/>
      <charset val="204"/>
    </font>
    <font>
      <sz val="16"/>
      <name val="Verdana"/>
      <family val="2"/>
      <charset val="204"/>
    </font>
    <font>
      <b/>
      <sz val="16"/>
      <name val="Verdana"/>
      <family val="2"/>
    </font>
    <font>
      <b/>
      <sz val="8"/>
      <name val="Verdana"/>
      <family val="2"/>
      <charset val="204"/>
    </font>
    <font>
      <sz val="12"/>
      <name val="Verdana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i/>
      <sz val="12"/>
      <name val="Verdana"/>
      <family val="2"/>
      <charset val="204"/>
    </font>
    <font>
      <b/>
      <sz val="12"/>
      <name val="Verdana"/>
      <family val="2"/>
    </font>
    <font>
      <sz val="9"/>
      <name val="Arial"/>
      <family val="2"/>
      <charset val="204"/>
    </font>
    <font>
      <sz val="11"/>
      <color theme="1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name val="Times New Roman"/>
      <family val="1"/>
      <charset val="204"/>
    </font>
    <font>
      <sz val="12"/>
      <color indexed="8"/>
      <name val="Verdana"/>
      <family val="2"/>
      <charset val="204"/>
    </font>
    <font>
      <sz val="12"/>
      <name val="Verdana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55">
    <xf numFmtId="0" fontId="0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6" borderId="0" applyNumberFormat="0" applyBorder="0" applyAlignment="0" applyProtection="0"/>
    <xf numFmtId="0" fontId="33" fillId="6" borderId="0" applyNumberFormat="0" applyBorder="0" applyAlignment="0" applyProtection="0"/>
    <xf numFmtId="0" fontId="34" fillId="37" borderId="12" applyNumberFormat="0" applyAlignment="0" applyProtection="0"/>
    <xf numFmtId="0" fontId="35" fillId="38" borderId="13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12" applyNumberFormat="0" applyAlignment="0" applyProtection="0"/>
    <xf numFmtId="0" fontId="42" fillId="0" borderId="17" applyNumberFormat="0" applyFill="0" applyAlignment="0" applyProtection="0"/>
    <xf numFmtId="0" fontId="43" fillId="39" borderId="0" applyNumberFormat="0" applyBorder="0" applyAlignment="0" applyProtection="0"/>
    <xf numFmtId="0" fontId="6" fillId="40" borderId="18" applyNumberFormat="0" applyAlignment="0" applyProtection="0"/>
    <xf numFmtId="0" fontId="44" fillId="37" borderId="19" applyNumberFormat="0" applyAlignment="0" applyProtection="0"/>
    <xf numFmtId="0" fontId="9" fillId="0" borderId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6" borderId="0" applyNumberFormat="0" applyBorder="0" applyAlignment="0" applyProtection="0"/>
    <xf numFmtId="0" fontId="41" fillId="10" borderId="12" applyNumberFormat="0" applyAlignment="0" applyProtection="0"/>
    <xf numFmtId="0" fontId="44" fillId="37" borderId="19" applyNumberFormat="0" applyAlignment="0" applyProtection="0"/>
    <xf numFmtId="0" fontId="34" fillId="37" borderId="12" applyNumberFormat="0" applyAlignment="0" applyProtection="0"/>
    <xf numFmtId="167" fontId="48" fillId="0" borderId="0" applyFill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35" fillId="38" borderId="13" applyNumberFormat="0" applyAlignment="0" applyProtection="0"/>
    <xf numFmtId="0" fontId="45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9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3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48" fillId="40" borderId="18" applyNumberFormat="0" applyAlignment="0" applyProtection="0"/>
    <xf numFmtId="9" fontId="6" fillId="0" borderId="0" applyFill="0" applyBorder="0" applyAlignment="0" applyProtection="0"/>
    <xf numFmtId="0" fontId="4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37" fillId="7" borderId="0" applyNumberFormat="0" applyBorder="0" applyAlignment="0" applyProtection="0"/>
  </cellStyleXfs>
  <cellXfs count="390">
    <xf numFmtId="0" fontId="0" fillId="0" borderId="0" xfId="0"/>
    <xf numFmtId="0" fontId="2" fillId="0" borderId="0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1" fontId="2" fillId="0" borderId="0" xfId="1" applyNumberFormat="1" applyFont="1" applyFill="1" applyBorder="1" applyAlignment="1" applyProtection="1">
      <alignment horizontal="center" vertical="top"/>
    </xf>
    <xf numFmtId="164" fontId="2" fillId="0" borderId="0" xfId="1" applyNumberFormat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 shrinkToFit="1"/>
      <protection locked="0"/>
    </xf>
    <xf numFmtId="165" fontId="2" fillId="0" borderId="0" xfId="1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vertical="top"/>
      <protection locked="0"/>
    </xf>
    <xf numFmtId="0" fontId="2" fillId="0" borderId="0" xfId="1" applyFont="1" applyFill="1" applyProtection="1">
      <protection locked="0"/>
    </xf>
    <xf numFmtId="0" fontId="8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2" fillId="0" borderId="1" xfId="3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/>
    <xf numFmtId="0" fontId="22" fillId="0" borderId="3" xfId="4" applyFont="1" applyFill="1" applyBorder="1" applyAlignment="1">
      <alignment horizontal="center" vertical="center" wrapText="1"/>
    </xf>
    <xf numFmtId="0" fontId="4" fillId="0" borderId="0" xfId="0" applyFont="1" applyFill="1"/>
    <xf numFmtId="0" fontId="22" fillId="0" borderId="7" xfId="4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textRotation="90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textRotation="90" wrapText="1"/>
    </xf>
    <xf numFmtId="0" fontId="3" fillId="0" borderId="1" xfId="3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10" xfId="0" applyFont="1" applyFill="1" applyBorder="1" applyAlignment="1">
      <alignment horizontal="center" vertical="center"/>
    </xf>
    <xf numFmtId="0" fontId="18" fillId="4" borderId="11" xfId="5" applyFont="1" applyFill="1" applyBorder="1" applyAlignment="1">
      <alignment horizontal="left" vertical="center" wrapText="1"/>
    </xf>
    <xf numFmtId="49" fontId="2" fillId="4" borderId="11" xfId="6" applyNumberFormat="1" applyFont="1" applyFill="1" applyBorder="1" applyAlignment="1">
      <alignment horizontal="center" vertical="center" wrapText="1"/>
    </xf>
    <xf numFmtId="0" fontId="2" fillId="4" borderId="11" xfId="7" applyFont="1" applyFill="1" applyBorder="1" applyAlignment="1">
      <alignment horizontal="center" vertical="center" wrapText="1"/>
    </xf>
    <xf numFmtId="0" fontId="18" fillId="4" borderId="11" xfId="8" applyFont="1" applyFill="1" applyBorder="1" applyAlignment="1">
      <alignment horizontal="left" vertical="center" wrapText="1"/>
    </xf>
    <xf numFmtId="49" fontId="2" fillId="4" borderId="11" xfId="9" applyNumberFormat="1" applyFont="1" applyFill="1" applyBorder="1" applyAlignment="1">
      <alignment horizontal="center" vertical="center" wrapText="1"/>
    </xf>
    <xf numFmtId="0" fontId="2" fillId="4" borderId="11" xfId="10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166" fontId="2" fillId="0" borderId="10" xfId="2" applyNumberFormat="1" applyFont="1" applyFill="1" applyBorder="1" applyAlignment="1" applyProtection="1">
      <alignment horizontal="center" vertical="center"/>
      <protection locked="0"/>
    </xf>
    <xf numFmtId="164" fontId="27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6" fontId="2" fillId="0" borderId="10" xfId="2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>
      <alignment horizontal="center" vertical="center" wrapText="1"/>
    </xf>
    <xf numFmtId="49" fontId="5" fillId="4" borderId="11" xfId="5" applyNumberFormat="1" applyFont="1" applyFill="1" applyBorder="1" applyAlignment="1">
      <alignment horizontal="center" vertical="center" wrapText="1"/>
    </xf>
    <xf numFmtId="49" fontId="2" fillId="4" borderId="11" xfId="5" applyNumberFormat="1" applyFont="1" applyFill="1" applyBorder="1" applyAlignment="1">
      <alignment horizontal="center" vertical="center" wrapText="1"/>
    </xf>
    <xf numFmtId="0" fontId="2" fillId="4" borderId="11" xfId="11" applyFont="1" applyFill="1" applyBorder="1" applyAlignment="1">
      <alignment horizontal="center" vertical="center" wrapText="1"/>
    </xf>
    <xf numFmtId="0" fontId="28" fillId="4" borderId="11" xfId="12" applyFont="1" applyFill="1" applyBorder="1" applyAlignment="1">
      <alignment horizontal="center" vertical="center" wrapText="1"/>
    </xf>
    <xf numFmtId="0" fontId="18" fillId="4" borderId="11" xfId="10" applyFont="1" applyFill="1" applyBorder="1" applyAlignment="1">
      <alignment horizontal="left" vertical="center" wrapText="1"/>
    </xf>
    <xf numFmtId="49" fontId="2" fillId="4" borderId="11" xfId="13" applyNumberFormat="1" applyFont="1" applyFill="1" applyBorder="1" applyAlignment="1">
      <alignment horizontal="center" vertical="center" wrapText="1"/>
    </xf>
    <xf numFmtId="49" fontId="2" fillId="4" borderId="11" xfId="10" applyNumberFormat="1" applyFont="1" applyFill="1" applyBorder="1" applyAlignment="1">
      <alignment horizontal="center" vertical="center" wrapText="1"/>
    </xf>
    <xf numFmtId="0" fontId="2" fillId="4" borderId="11" xfId="10" applyFont="1" applyFill="1" applyBorder="1" applyAlignment="1">
      <alignment horizontal="center" vertical="center"/>
    </xf>
    <xf numFmtId="0" fontId="2" fillId="4" borderId="11" xfId="11" applyFont="1" applyFill="1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Font="1" applyAlignment="1"/>
    <xf numFmtId="0" fontId="3" fillId="0" borderId="0" xfId="0" applyFont="1" applyAlignment="1"/>
    <xf numFmtId="0" fontId="14" fillId="4" borderId="0" xfId="14" applyFont="1" applyFill="1" applyAlignment="1" applyProtection="1">
      <protection locked="0"/>
    </xf>
    <xf numFmtId="0" fontId="30" fillId="0" borderId="0" xfId="14" applyFont="1" applyAlignment="1" applyProtection="1">
      <protection locked="0"/>
    </xf>
    <xf numFmtId="0" fontId="14" fillId="0" borderId="0" xfId="14" applyFont="1" applyAlignment="1" applyProtection="1">
      <protection locked="0"/>
    </xf>
    <xf numFmtId="0" fontId="9" fillId="0" borderId="0" xfId="14" applyFont="1" applyFill="1" applyAlignment="1" applyProtection="1">
      <alignment vertical="center"/>
      <protection locked="0"/>
    </xf>
    <xf numFmtId="0" fontId="31" fillId="0" borderId="0" xfId="14" applyFont="1" applyFill="1" applyAlignment="1" applyProtection="1">
      <alignment vertical="center"/>
      <protection locked="0"/>
    </xf>
    <xf numFmtId="1" fontId="9" fillId="0" borderId="0" xfId="14" applyNumberFormat="1" applyFont="1" applyFill="1" applyAlignment="1" applyProtection="1">
      <alignment vertical="center"/>
      <protection locked="0"/>
    </xf>
    <xf numFmtId="164" fontId="9" fillId="0" borderId="0" xfId="14" applyNumberFormat="1" applyFont="1" applyFill="1" applyAlignment="1" applyProtection="1">
      <alignment vertical="center"/>
      <protection locked="0"/>
    </xf>
    <xf numFmtId="0" fontId="2" fillId="7" borderId="0" xfId="1" applyFont="1" applyFill="1" applyBorder="1" applyAlignment="1" applyProtection="1">
      <alignment horizontal="center" vertical="top"/>
    </xf>
    <xf numFmtId="0" fontId="3" fillId="7" borderId="0" xfId="1" applyFont="1" applyFill="1" applyBorder="1" applyAlignment="1" applyProtection="1">
      <alignment horizontal="center" vertical="top"/>
      <protection locked="0"/>
    </xf>
    <xf numFmtId="0" fontId="2" fillId="7" borderId="0" xfId="1" applyFont="1" applyFill="1" applyBorder="1" applyAlignment="1" applyProtection="1">
      <alignment horizontal="center" vertical="top"/>
      <protection locked="0"/>
    </xf>
    <xf numFmtId="0" fontId="2" fillId="7" borderId="0" xfId="1" applyFont="1" applyFill="1" applyProtection="1">
      <protection locked="0"/>
    </xf>
    <xf numFmtId="0" fontId="2" fillId="7" borderId="0" xfId="1" applyFont="1" applyFill="1" applyBorder="1" applyAlignment="1" applyProtection="1">
      <alignment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/>
    <xf numFmtId="0" fontId="18" fillId="4" borderId="11" xfId="12" applyFont="1" applyFill="1" applyBorder="1" applyAlignment="1">
      <alignment horizontal="left" vertical="center" wrapText="1"/>
    </xf>
    <xf numFmtId="49" fontId="28" fillId="4" borderId="11" xfId="12" applyNumberFormat="1" applyFont="1" applyFill="1" applyBorder="1" applyAlignment="1">
      <alignment horizontal="center" vertical="center" wrapText="1"/>
    </xf>
    <xf numFmtId="0" fontId="9" fillId="0" borderId="0" xfId="14" applyFont="1" applyAlignment="1" applyProtection="1">
      <alignment vertical="center"/>
      <protection locked="0"/>
    </xf>
    <xf numFmtId="0" fontId="31" fillId="0" borderId="0" xfId="14" applyFont="1" applyAlignment="1" applyProtection="1">
      <alignment vertical="center"/>
      <protection locked="0"/>
    </xf>
    <xf numFmtId="1" fontId="9" fillId="0" borderId="0" xfId="14" applyNumberFormat="1" applyFont="1" applyAlignment="1" applyProtection="1">
      <alignment vertical="center"/>
      <protection locked="0"/>
    </xf>
    <xf numFmtId="164" fontId="9" fillId="0" borderId="0" xfId="14" applyNumberFormat="1" applyFont="1" applyAlignment="1" applyProtection="1">
      <alignment vertical="center"/>
      <protection locked="0"/>
    </xf>
    <xf numFmtId="1" fontId="3" fillId="7" borderId="0" xfId="1" applyNumberFormat="1" applyFont="1" applyFill="1" applyBorder="1" applyAlignment="1" applyProtection="1">
      <alignment horizontal="center" vertical="top"/>
    </xf>
    <xf numFmtId="0" fontId="23" fillId="7" borderId="0" xfId="1" applyFont="1" applyFill="1" applyBorder="1" applyAlignment="1" applyProtection="1">
      <alignment horizontal="center" vertical="top" shrinkToFit="1"/>
      <protection locked="0"/>
    </xf>
    <xf numFmtId="164" fontId="3" fillId="7" borderId="0" xfId="1" applyNumberFormat="1" applyFont="1" applyFill="1" applyBorder="1" applyAlignment="1" applyProtection="1">
      <alignment horizontal="center" vertical="top"/>
    </xf>
    <xf numFmtId="165" fontId="3" fillId="7" borderId="0" xfId="1" applyNumberFormat="1" applyFont="1" applyFill="1" applyBorder="1" applyAlignment="1" applyProtection="1">
      <alignment horizontal="center" vertical="top"/>
    </xf>
    <xf numFmtId="0" fontId="14" fillId="0" borderId="0" xfId="121" applyFont="1" applyFill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/>
    </xf>
    <xf numFmtId="0" fontId="22" fillId="0" borderId="10" xfId="145" applyFont="1" applyFill="1" applyBorder="1" applyAlignment="1">
      <alignment horizontal="center" vertical="center" wrapText="1"/>
    </xf>
    <xf numFmtId="0" fontId="20" fillId="0" borderId="10" xfId="4" applyFont="1" applyFill="1" applyBorder="1" applyAlignment="1">
      <alignment horizontal="center" vertical="center" wrapText="1"/>
    </xf>
    <xf numFmtId="0" fontId="56" fillId="0" borderId="0" xfId="145" applyFont="1" applyFill="1"/>
    <xf numFmtId="0" fontId="22" fillId="0" borderId="21" xfId="145" applyFont="1" applyFill="1" applyBorder="1" applyAlignment="1">
      <alignment horizontal="center" vertical="center" wrapText="1"/>
    </xf>
    <xf numFmtId="0" fontId="20" fillId="0" borderId="21" xfId="4" applyFont="1" applyFill="1" applyBorder="1" applyAlignment="1">
      <alignment horizontal="center" vertical="center" wrapText="1"/>
    </xf>
    <xf numFmtId="0" fontId="3" fillId="0" borderId="21" xfId="145" applyFont="1" applyFill="1" applyBorder="1" applyAlignment="1">
      <alignment horizontal="center" vertical="center" textRotation="90" wrapText="1"/>
    </xf>
    <xf numFmtId="0" fontId="2" fillId="0" borderId="21" xfId="145" applyFont="1" applyFill="1" applyBorder="1" applyAlignment="1">
      <alignment horizontal="center" vertical="center" textRotation="90" wrapText="1"/>
    </xf>
    <xf numFmtId="0" fontId="27" fillId="0" borderId="0" xfId="2" applyFont="1" applyFill="1" applyBorder="1" applyAlignment="1" applyProtection="1">
      <alignment vertical="center" wrapText="1"/>
      <protection locked="0"/>
    </xf>
    <xf numFmtId="0" fontId="56" fillId="0" borderId="9" xfId="145" applyFont="1" applyFill="1" applyBorder="1" applyAlignment="1">
      <alignment horizontal="center" vertical="center"/>
    </xf>
    <xf numFmtId="166" fontId="14" fillId="0" borderId="9" xfId="145" applyNumberFormat="1" applyFont="1" applyFill="1" applyBorder="1" applyAlignment="1">
      <alignment horizontal="center" vertical="center"/>
    </xf>
    <xf numFmtId="166" fontId="14" fillId="4" borderId="9" xfId="142" applyNumberFormat="1" applyFont="1" applyFill="1" applyBorder="1" applyAlignment="1">
      <alignment horizontal="center" vertical="center"/>
    </xf>
    <xf numFmtId="166" fontId="14" fillId="0" borderId="9" xfId="142" applyNumberFormat="1" applyFont="1" applyFill="1" applyBorder="1" applyAlignment="1">
      <alignment horizontal="center" vertical="center"/>
    </xf>
    <xf numFmtId="2" fontId="10" fillId="0" borderId="9" xfId="142" applyNumberFormat="1" applyFont="1" applyFill="1" applyBorder="1" applyAlignment="1">
      <alignment horizontal="center" vertical="center"/>
    </xf>
    <xf numFmtId="0" fontId="14" fillId="0" borderId="0" xfId="121" applyFont="1" applyFill="1" applyBorder="1"/>
    <xf numFmtId="0" fontId="9" fillId="0" borderId="0" xfId="143" applyFont="1" applyAlignment="1" applyProtection="1">
      <alignment vertical="center"/>
      <protection locked="0"/>
    </xf>
    <xf numFmtId="0" fontId="56" fillId="0" borderId="0" xfId="14" applyFont="1" applyFill="1" applyAlignment="1" applyProtection="1">
      <alignment vertical="center"/>
      <protection locked="0"/>
    </xf>
    <xf numFmtId="1" fontId="9" fillId="0" borderId="0" xfId="143" applyNumberFormat="1" applyFont="1" applyAlignment="1" applyProtection="1">
      <alignment vertical="center"/>
      <protection locked="0"/>
    </xf>
    <xf numFmtId="164" fontId="9" fillId="0" borderId="0" xfId="143" applyNumberFormat="1" applyFont="1" applyAlignment="1" applyProtection="1">
      <alignment vertical="center"/>
      <protection locked="0"/>
    </xf>
    <xf numFmtId="0" fontId="58" fillId="0" borderId="0" xfId="143" applyFont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16" fillId="0" borderId="0" xfId="0" applyFont="1" applyFill="1" applyBorder="1" applyAlignment="1">
      <alignment wrapText="1"/>
    </xf>
    <xf numFmtId="0" fontId="22" fillId="0" borderId="21" xfId="0" applyFont="1" applyFill="1" applyBorder="1" applyAlignment="1">
      <alignment horizontal="center" vertical="center" textRotation="90"/>
    </xf>
    <xf numFmtId="0" fontId="22" fillId="0" borderId="2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 textRotation="90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/>
    </xf>
    <xf numFmtId="9" fontId="5" fillId="0" borderId="11" xfId="151" applyFont="1" applyFill="1" applyBorder="1" applyAlignment="1" applyProtection="1"/>
    <xf numFmtId="9" fontId="5" fillId="0" borderId="0" xfId="151" applyFont="1" applyFill="1" applyBorder="1" applyAlignment="1" applyProtection="1"/>
    <xf numFmtId="0" fontId="26" fillId="0" borderId="11" xfId="0" applyFont="1" applyFill="1" applyBorder="1" applyAlignment="1">
      <alignment horizontal="center" vertical="center"/>
    </xf>
    <xf numFmtId="0" fontId="18" fillId="4" borderId="11" xfId="6" applyFont="1" applyFill="1" applyBorder="1" applyAlignment="1">
      <alignment horizontal="left" vertical="center" wrapText="1"/>
    </xf>
    <xf numFmtId="0" fontId="2" fillId="4" borderId="11" xfId="5" applyFont="1" applyFill="1" applyBorder="1" applyAlignment="1">
      <alignment horizontal="center" vertical="center" wrapText="1"/>
    </xf>
    <xf numFmtId="0" fontId="2" fillId="4" borderId="11" xfId="119" applyFont="1" applyFill="1" applyBorder="1" applyAlignment="1">
      <alignment vertical="center" wrapText="1"/>
    </xf>
    <xf numFmtId="49" fontId="2" fillId="4" borderId="11" xfId="119" applyNumberFormat="1" applyFont="1" applyFill="1" applyBorder="1" applyAlignment="1">
      <alignment horizontal="center" vertical="top" wrapText="1"/>
    </xf>
    <xf numFmtId="0" fontId="2" fillId="4" borderId="11" xfId="119" applyFont="1" applyFill="1" applyBorder="1" applyAlignment="1">
      <alignment horizontal="center" vertical="top" wrapText="1"/>
    </xf>
    <xf numFmtId="166" fontId="56" fillId="0" borderId="11" xfId="2" applyNumberFormat="1" applyFont="1" applyFill="1" applyBorder="1" applyAlignment="1" applyProtection="1">
      <alignment horizontal="center" vertical="center"/>
      <protection locked="0"/>
    </xf>
    <xf numFmtId="164" fontId="27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166" fontId="56" fillId="0" borderId="11" xfId="2" applyNumberFormat="1" applyFont="1" applyFill="1" applyBorder="1" applyAlignment="1" applyProtection="1">
      <alignment horizontal="center" vertical="center"/>
    </xf>
    <xf numFmtId="1" fontId="56" fillId="0" borderId="11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wrapText="1"/>
    </xf>
    <xf numFmtId="0" fontId="56" fillId="0" borderId="0" xfId="0" applyFont="1" applyFill="1"/>
    <xf numFmtId="0" fontId="56" fillId="0" borderId="0" xfId="0" applyFont="1" applyFill="1" applyBorder="1"/>
    <xf numFmtId="49" fontId="5" fillId="4" borderId="11" xfId="9" applyNumberFormat="1" applyFont="1" applyFill="1" applyBorder="1" applyAlignment="1">
      <alignment horizontal="center" vertical="center" wrapText="1"/>
    </xf>
    <xf numFmtId="0" fontId="9" fillId="0" borderId="0" xfId="14" applyFont="1" applyAlignment="1" applyProtection="1">
      <protection locked="0"/>
    </xf>
    <xf numFmtId="0" fontId="19" fillId="0" borderId="0" xfId="14" applyFont="1" applyFill="1" applyAlignment="1" applyProtection="1">
      <protection locked="0"/>
    </xf>
    <xf numFmtId="0" fontId="57" fillId="0" borderId="0" xfId="14" applyFont="1" applyAlignment="1" applyProtection="1">
      <protection locked="0"/>
    </xf>
    <xf numFmtId="0" fontId="57" fillId="0" borderId="0" xfId="14" applyFont="1" applyFill="1" applyAlignment="1" applyProtection="1">
      <protection locked="0"/>
    </xf>
    <xf numFmtId="0" fontId="19" fillId="0" borderId="0" xfId="14" applyFont="1" applyAlignment="1" applyProtection="1">
      <protection locked="0"/>
    </xf>
    <xf numFmtId="1" fontId="9" fillId="0" borderId="0" xfId="14" applyNumberFormat="1" applyFont="1" applyAlignment="1" applyProtection="1">
      <protection locked="0"/>
    </xf>
    <xf numFmtId="164" fontId="9" fillId="0" borderId="0" xfId="14" applyNumberFormat="1" applyFont="1" applyAlignment="1" applyProtection="1">
      <protection locked="0"/>
    </xf>
    <xf numFmtId="0" fontId="24" fillId="0" borderId="0" xfId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9" fontId="2" fillId="0" borderId="0" xfId="15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wrapText="1"/>
    </xf>
    <xf numFmtId="168" fontId="17" fillId="0" borderId="0" xfId="0" applyNumberFormat="1" applyFont="1" applyFill="1" applyBorder="1" applyAlignment="1"/>
    <xf numFmtId="0" fontId="22" fillId="0" borderId="11" xfId="4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textRotation="90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textRotation="90" wrapText="1"/>
    </xf>
    <xf numFmtId="0" fontId="18" fillId="0" borderId="11" xfId="0" applyFont="1" applyFill="1" applyBorder="1" applyAlignment="1">
      <alignment horizontal="center" vertical="center"/>
    </xf>
    <xf numFmtId="49" fontId="28" fillId="4" borderId="0" xfId="12" applyNumberFormat="1" applyFont="1" applyFill="1" applyBorder="1" applyAlignment="1">
      <alignment horizontal="center" vertical="center" wrapText="1"/>
    </xf>
    <xf numFmtId="0" fontId="18" fillId="4" borderId="11" xfId="122" applyFont="1" applyFill="1" applyBorder="1" applyAlignment="1">
      <alignment horizontal="left" vertical="center" wrapText="1"/>
    </xf>
    <xf numFmtId="49" fontId="2" fillId="4" borderId="11" xfId="122" applyNumberFormat="1" applyFont="1" applyFill="1" applyBorder="1" applyAlignment="1">
      <alignment horizontal="center" vertical="center"/>
    </xf>
    <xf numFmtId="0" fontId="2" fillId="4" borderId="0" xfId="122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166" fontId="3" fillId="0" borderId="11" xfId="2" applyNumberFormat="1" applyFont="1" applyFill="1" applyBorder="1" applyAlignment="1" applyProtection="1">
      <alignment horizontal="center" vertical="center"/>
      <protection locked="0"/>
    </xf>
    <xf numFmtId="164" fontId="19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166" fontId="3" fillId="0" borderId="11" xfId="2" applyNumberFormat="1" applyFont="1" applyFill="1" applyBorder="1" applyAlignment="1" applyProtection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" fillId="4" borderId="11" xfId="8" applyFont="1" applyFill="1" applyBorder="1" applyAlignment="1">
      <alignment horizontal="center" vertical="center" wrapText="1"/>
    </xf>
    <xf numFmtId="0" fontId="18" fillId="4" borderId="11" xfId="141" applyFont="1" applyFill="1" applyBorder="1" applyAlignment="1">
      <alignment horizontal="left" vertical="center" wrapText="1"/>
    </xf>
    <xf numFmtId="0" fontId="28" fillId="4" borderId="11" xfId="141" applyFont="1" applyFill="1" applyBorder="1" applyAlignment="1">
      <alignment horizontal="center" vertical="center" wrapText="1"/>
    </xf>
    <xf numFmtId="49" fontId="2" fillId="4" borderId="11" xfId="11" applyNumberFormat="1" applyFont="1" applyFill="1" applyBorder="1" applyAlignment="1">
      <alignment horizontal="center" vertical="center" wrapText="1"/>
    </xf>
    <xf numFmtId="49" fontId="2" fillId="4" borderId="11" xfId="119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30" fillId="0" borderId="0" xfId="14" applyFont="1" applyFill="1" applyAlignment="1" applyProtection="1">
      <protection locked="0"/>
    </xf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8" fillId="0" borderId="0" xfId="14" applyFont="1" applyFill="1" applyAlignment="1" applyProtection="1">
      <alignment vertical="center"/>
      <protection locked="0"/>
    </xf>
    <xf numFmtId="1" fontId="58" fillId="0" borderId="0" xfId="14" applyNumberFormat="1" applyFont="1" applyFill="1" applyAlignment="1" applyProtection="1">
      <alignment vertical="center"/>
      <protection locked="0"/>
    </xf>
    <xf numFmtId="164" fontId="58" fillId="0" borderId="0" xfId="14" applyNumberFormat="1" applyFont="1" applyFill="1" applyAlignment="1" applyProtection="1">
      <alignment vertical="center"/>
      <protection locked="0"/>
    </xf>
    <xf numFmtId="0" fontId="61" fillId="0" borderId="0" xfId="14" applyFont="1" applyFill="1" applyAlignment="1" applyProtection="1">
      <alignment vertical="center"/>
      <protection locked="0"/>
    </xf>
    <xf numFmtId="168" fontId="17" fillId="0" borderId="0" xfId="0" applyNumberFormat="1" applyFont="1" applyFill="1" applyBorder="1" applyAlignment="1">
      <alignment wrapText="1"/>
    </xf>
    <xf numFmtId="0" fontId="2" fillId="4" borderId="0" xfId="10" applyFont="1" applyFill="1" applyBorder="1" applyAlignment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top"/>
    </xf>
    <xf numFmtId="0" fontId="2" fillId="4" borderId="0" xfId="1" applyFont="1" applyFill="1" applyBorder="1" applyAlignment="1" applyProtection="1">
      <alignment horizontal="center" vertical="top"/>
      <protection locked="0"/>
    </xf>
    <xf numFmtId="0" fontId="4" fillId="4" borderId="0" xfId="1" applyFont="1" applyFill="1" applyBorder="1" applyAlignment="1" applyProtection="1">
      <alignment horizontal="center" vertical="top"/>
      <protection locked="0"/>
    </xf>
    <xf numFmtId="0" fontId="24" fillId="4" borderId="0" xfId="1" applyFont="1" applyFill="1" applyBorder="1" applyAlignment="1" applyProtection="1">
      <alignment horizontal="center" vertical="top"/>
      <protection locked="0"/>
    </xf>
    <xf numFmtId="0" fontId="4" fillId="4" borderId="0" xfId="1" applyFont="1" applyFill="1" applyBorder="1" applyAlignment="1" applyProtection="1">
      <alignment vertical="top"/>
      <protection locked="0"/>
    </xf>
    <xf numFmtId="0" fontId="3" fillId="4" borderId="0" xfId="1" applyFont="1" applyFill="1" applyBorder="1" applyAlignment="1" applyProtection="1">
      <alignment horizontal="center" vertical="top"/>
      <protection locked="0"/>
    </xf>
    <xf numFmtId="1" fontId="2" fillId="4" borderId="0" xfId="1" applyNumberFormat="1" applyFont="1" applyFill="1" applyBorder="1" applyAlignment="1" applyProtection="1">
      <alignment horizontal="center" vertical="top"/>
    </xf>
    <xf numFmtId="164" fontId="2" fillId="4" borderId="0" xfId="1" applyNumberFormat="1" applyFont="1" applyFill="1" applyBorder="1" applyAlignment="1" applyProtection="1">
      <alignment horizontal="center" vertical="top"/>
    </xf>
    <xf numFmtId="0" fontId="5" fillId="4" borderId="0" xfId="1" applyFont="1" applyFill="1" applyBorder="1" applyAlignment="1" applyProtection="1">
      <alignment horizontal="center" vertical="top" shrinkToFit="1"/>
      <protection locked="0"/>
    </xf>
    <xf numFmtId="165" fontId="2" fillId="4" borderId="0" xfId="1" applyNumberFormat="1" applyFont="1" applyFill="1" applyBorder="1" applyAlignment="1" applyProtection="1">
      <alignment horizontal="center" vertical="top"/>
    </xf>
    <xf numFmtId="0" fontId="2" fillId="4" borderId="0" xfId="1" applyFont="1" applyFill="1" applyBorder="1" applyAlignment="1" applyProtection="1">
      <alignment vertical="top"/>
      <protection locked="0"/>
    </xf>
    <xf numFmtId="0" fontId="2" fillId="4" borderId="0" xfId="1" applyFont="1" applyFill="1" applyProtection="1">
      <protection locked="0"/>
    </xf>
    <xf numFmtId="0" fontId="8" fillId="4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3" fillId="4" borderId="0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wrapText="1"/>
    </xf>
    <xf numFmtId="0" fontId="18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wrapText="1"/>
    </xf>
    <xf numFmtId="0" fontId="18" fillId="4" borderId="0" xfId="0" applyFont="1" applyFill="1" applyBorder="1" applyAlignment="1">
      <alignment horizontal="center" wrapText="1"/>
    </xf>
    <xf numFmtId="0" fontId="18" fillId="4" borderId="0" xfId="0" applyFont="1" applyFill="1"/>
    <xf numFmtId="0" fontId="17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right"/>
    </xf>
    <xf numFmtId="0" fontId="22" fillId="4" borderId="11" xfId="4" applyFont="1" applyFill="1" applyBorder="1" applyAlignment="1">
      <alignment horizontal="center" vertical="center" wrapText="1"/>
    </xf>
    <xf numFmtId="0" fontId="4" fillId="4" borderId="0" xfId="0" applyFont="1" applyFill="1"/>
    <xf numFmtId="0" fontId="20" fillId="4" borderId="11" xfId="0" applyFont="1" applyFill="1" applyBorder="1" applyAlignment="1">
      <alignment horizontal="center" textRotation="90"/>
    </xf>
    <xf numFmtId="0" fontId="2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textRotation="90" wrapText="1"/>
    </xf>
    <xf numFmtId="9" fontId="2" fillId="4" borderId="0" xfId="151" applyFont="1" applyFill="1" applyBorder="1" applyAlignment="1" applyProtection="1">
      <alignment horizontal="center" vertical="center"/>
    </xf>
    <xf numFmtId="0" fontId="27" fillId="4" borderId="10" xfId="2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/>
    <xf numFmtId="0" fontId="17" fillId="4" borderId="10" xfId="0" applyFont="1" applyFill="1" applyBorder="1" applyAlignment="1">
      <alignment horizontal="center" vertical="center"/>
    </xf>
    <xf numFmtId="0" fontId="2" fillId="4" borderId="10" xfId="3" applyFont="1" applyFill="1" applyBorder="1" applyAlignment="1">
      <alignment horizontal="center" vertical="center" wrapText="1"/>
    </xf>
    <xf numFmtId="166" fontId="2" fillId="4" borderId="10" xfId="2" applyNumberFormat="1" applyFont="1" applyFill="1" applyBorder="1" applyAlignment="1" applyProtection="1">
      <alignment horizontal="center" vertical="center"/>
      <protection locked="0"/>
    </xf>
    <xf numFmtId="164" fontId="18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6" fontId="2" fillId="4" borderId="10" xfId="2" applyNumberFormat="1" applyFont="1" applyFill="1" applyBorder="1" applyAlignment="1" applyProtection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0" fontId="24" fillId="2" borderId="0" xfId="0" applyFont="1" applyFill="1"/>
    <xf numFmtId="0" fontId="28" fillId="4" borderId="11" xfId="0" applyFont="1" applyFill="1" applyBorder="1" applyAlignment="1">
      <alignment horizontal="center" vertical="center" wrapText="1"/>
    </xf>
    <xf numFmtId="0" fontId="2" fillId="4" borderId="11" xfId="14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4" borderId="11" xfId="11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/>
    </xf>
    <xf numFmtId="0" fontId="58" fillId="4" borderId="11" xfId="0" applyFont="1" applyFill="1" applyBorder="1" applyAlignment="1">
      <alignment horizontal="center" vertical="top" wrapText="1"/>
    </xf>
    <xf numFmtId="0" fontId="62" fillId="4" borderId="11" xfId="0" applyFont="1" applyFill="1" applyBorder="1" applyAlignment="1">
      <alignment vertical="center" wrapText="1"/>
    </xf>
    <xf numFmtId="0" fontId="62" fillId="4" borderId="11" xfId="0" applyFont="1" applyFill="1" applyBorder="1"/>
    <xf numFmtId="0" fontId="64" fillId="4" borderId="11" xfId="0" applyFont="1" applyFill="1" applyBorder="1" applyAlignment="1">
      <alignment horizontal="center" wrapText="1"/>
    </xf>
    <xf numFmtId="0" fontId="17" fillId="4" borderId="11" xfId="0" applyFont="1" applyFill="1" applyBorder="1" applyAlignment="1">
      <alignment horizontal="center" vertical="center"/>
    </xf>
    <xf numFmtId="0" fontId="2" fillId="4" borderId="11" xfId="3" applyFont="1" applyFill="1" applyBorder="1" applyAlignment="1">
      <alignment horizontal="center" vertical="center" wrapText="1"/>
    </xf>
    <xf numFmtId="166" fontId="2" fillId="4" borderId="11" xfId="2" applyNumberFormat="1" applyFont="1" applyFill="1" applyBorder="1" applyAlignment="1" applyProtection="1">
      <alignment horizontal="center" vertical="center"/>
      <protection locked="0"/>
    </xf>
    <xf numFmtId="164" fontId="18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6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4" fillId="4" borderId="0" xfId="0" applyFont="1" applyFill="1" applyAlignment="1"/>
    <xf numFmtId="0" fontId="14" fillId="4" borderId="0" xfId="0" applyFont="1" applyFill="1" applyBorder="1" applyAlignment="1"/>
    <xf numFmtId="0" fontId="30" fillId="4" borderId="0" xfId="14" applyFont="1" applyFill="1" applyAlignment="1" applyProtection="1">
      <protection locked="0"/>
    </xf>
    <xf numFmtId="0" fontId="9" fillId="4" borderId="0" xfId="14" applyFont="1" applyFill="1" applyAlignment="1" applyProtection="1">
      <alignment vertical="center"/>
      <protection locked="0"/>
    </xf>
    <xf numFmtId="0" fontId="58" fillId="4" borderId="0" xfId="14" applyFont="1" applyFill="1" applyAlignment="1" applyProtection="1">
      <alignment vertical="center"/>
      <protection locked="0"/>
    </xf>
    <xf numFmtId="0" fontId="31" fillId="4" borderId="0" xfId="14" applyFont="1" applyFill="1" applyAlignment="1" applyProtection="1">
      <alignment vertical="center"/>
      <protection locked="0"/>
    </xf>
    <xf numFmtId="0" fontId="61" fillId="4" borderId="0" xfId="14" applyFont="1" applyFill="1" applyAlignment="1" applyProtection="1">
      <alignment vertical="center"/>
      <protection locked="0"/>
    </xf>
    <xf numFmtId="1" fontId="9" fillId="4" borderId="0" xfId="14" applyNumberFormat="1" applyFont="1" applyFill="1" applyAlignment="1" applyProtection="1">
      <alignment vertical="center"/>
      <protection locked="0"/>
    </xf>
    <xf numFmtId="164" fontId="9" fillId="4" borderId="0" xfId="14" applyNumberFormat="1" applyFont="1" applyFill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 wrapText="1"/>
    </xf>
    <xf numFmtId="0" fontId="10" fillId="0" borderId="0" xfId="2" applyFont="1" applyBorder="1" applyAlignment="1" applyProtection="1">
      <alignment vertical="center" wrapText="1"/>
      <protection locked="0"/>
    </xf>
    <xf numFmtId="0" fontId="14" fillId="0" borderId="0" xfId="2" applyFont="1" applyFill="1" applyBorder="1" applyAlignment="1" applyProtection="1">
      <alignment vertical="center" wrapText="1"/>
      <protection locked="0"/>
    </xf>
    <xf numFmtId="0" fontId="53" fillId="3" borderId="0" xfId="2" applyFont="1" applyFill="1" applyBorder="1" applyAlignment="1" applyProtection="1">
      <alignment vertical="center" wrapText="1"/>
      <protection locked="0"/>
    </xf>
    <xf numFmtId="0" fontId="18" fillId="0" borderId="10" xfId="145" applyFont="1" applyFill="1" applyBorder="1" applyAlignment="1">
      <alignment horizontal="center" vertical="center"/>
    </xf>
    <xf numFmtId="0" fontId="18" fillId="0" borderId="10" xfId="145" applyFont="1" applyFill="1" applyBorder="1" applyAlignment="1">
      <alignment horizontal="center" vertical="center" textRotation="90"/>
    </xf>
    <xf numFmtId="0" fontId="18" fillId="0" borderId="10" xfId="145" applyFont="1" applyFill="1" applyBorder="1" applyAlignment="1">
      <alignment horizontal="center" vertical="center" textRotation="90" wrapText="1"/>
    </xf>
    <xf numFmtId="0" fontId="27" fillId="0" borderId="10" xfId="145" applyFont="1" applyFill="1" applyBorder="1" applyAlignment="1">
      <alignment horizontal="center" vertical="center"/>
    </xf>
    <xf numFmtId="49" fontId="2" fillId="4" borderId="11" xfId="141" applyNumberFormat="1" applyFont="1" applyFill="1" applyBorder="1" applyAlignment="1">
      <alignment horizontal="center" vertical="center" wrapText="1"/>
    </xf>
    <xf numFmtId="166" fontId="14" fillId="0" borderId="10" xfId="145" applyNumberFormat="1" applyFont="1" applyFill="1" applyBorder="1" applyAlignment="1">
      <alignment horizontal="center" vertical="center"/>
    </xf>
    <xf numFmtId="166" fontId="14" fillId="0" borderId="10" xfId="142" applyNumberFormat="1" applyFont="1" applyFill="1" applyBorder="1" applyAlignment="1">
      <alignment horizontal="center" vertical="center"/>
    </xf>
    <xf numFmtId="164" fontId="10" fillId="0" borderId="10" xfId="142" applyNumberFormat="1" applyFont="1" applyFill="1" applyBorder="1" applyAlignment="1">
      <alignment horizontal="center" vertical="center"/>
    </xf>
    <xf numFmtId="0" fontId="27" fillId="4" borderId="11" xfId="12" applyFont="1" applyFill="1" applyBorder="1" applyAlignment="1">
      <alignment horizontal="left" vertical="center" wrapText="1"/>
    </xf>
    <xf numFmtId="49" fontId="65" fillId="4" borderId="11" xfId="12" applyNumberFormat="1" applyFont="1" applyFill="1" applyBorder="1" applyAlignment="1">
      <alignment horizontal="center" vertical="center" wrapText="1"/>
    </xf>
    <xf numFmtId="0" fontId="56" fillId="4" borderId="11" xfId="7" applyFont="1" applyFill="1" applyBorder="1" applyAlignment="1">
      <alignment horizontal="center" vertical="center" wrapText="1"/>
    </xf>
    <xf numFmtId="0" fontId="27" fillId="4" borderId="11" xfId="5" applyFont="1" applyFill="1" applyBorder="1" applyAlignment="1">
      <alignment horizontal="left" vertical="center" wrapText="1"/>
    </xf>
    <xf numFmtId="49" fontId="56" fillId="4" borderId="11" xfId="9" applyNumberFormat="1" applyFont="1" applyFill="1" applyBorder="1" applyAlignment="1">
      <alignment horizontal="center" vertical="center" wrapText="1"/>
    </xf>
    <xf numFmtId="0" fontId="56" fillId="4" borderId="11" xfId="11" applyFont="1" applyFill="1" applyBorder="1" applyAlignment="1">
      <alignment horizontal="center" vertical="center" wrapText="1"/>
    </xf>
    <xf numFmtId="0" fontId="27" fillId="4" borderId="11" xfId="8" applyFont="1" applyFill="1" applyBorder="1" applyAlignment="1">
      <alignment horizontal="left" vertical="center" wrapText="1"/>
    </xf>
    <xf numFmtId="0" fontId="67" fillId="0" borderId="0" xfId="119" applyFont="1"/>
    <xf numFmtId="0" fontId="68" fillId="0" borderId="0" xfId="117" applyFont="1" applyAlignment="1">
      <alignment vertical="center"/>
    </xf>
    <xf numFmtId="1" fontId="18" fillId="0" borderId="11" xfId="117" applyNumberFormat="1" applyFont="1" applyFill="1" applyBorder="1" applyAlignment="1">
      <alignment horizontal="center" vertical="center" textRotation="90"/>
    </xf>
    <xf numFmtId="0" fontId="18" fillId="0" borderId="11" xfId="117" applyFont="1" applyFill="1" applyBorder="1" applyAlignment="1">
      <alignment horizontal="center" vertical="center" wrapText="1"/>
    </xf>
    <xf numFmtId="0" fontId="18" fillId="0" borderId="11" xfId="117" applyFont="1" applyFill="1" applyBorder="1" applyAlignment="1">
      <alignment horizontal="center" vertical="center" textRotation="90" wrapText="1"/>
    </xf>
    <xf numFmtId="0" fontId="18" fillId="41" borderId="11" xfId="129" applyFont="1" applyFill="1" applyBorder="1" applyAlignment="1">
      <alignment horizontal="center" vertical="center" textRotation="90" wrapText="1"/>
    </xf>
    <xf numFmtId="0" fontId="18" fillId="0" borderId="11" xfId="144" applyFont="1" applyFill="1" applyBorder="1" applyAlignment="1">
      <alignment horizontal="center" vertical="center" wrapText="1"/>
    </xf>
    <xf numFmtId="0" fontId="18" fillId="0" borderId="11" xfId="129" applyFont="1" applyBorder="1" applyAlignment="1">
      <alignment horizontal="center" vertical="center" textRotation="90"/>
    </xf>
    <xf numFmtId="0" fontId="18" fillId="0" borderId="11" xfId="129" applyFont="1" applyBorder="1" applyAlignment="1">
      <alignment horizontal="center" vertical="center"/>
    </xf>
    <xf numFmtId="2" fontId="18" fillId="0" borderId="11" xfId="117" applyNumberFormat="1" applyFont="1" applyFill="1" applyBorder="1" applyAlignment="1">
      <alignment horizontal="center" vertical="center" textRotation="90" wrapText="1"/>
    </xf>
    <xf numFmtId="0" fontId="28" fillId="0" borderId="0" xfId="119" applyFont="1"/>
    <xf numFmtId="0" fontId="2" fillId="0" borderId="0" xfId="117" applyFont="1" applyAlignment="1">
      <alignment vertical="center"/>
    </xf>
    <xf numFmtId="0" fontId="69" fillId="0" borderId="11" xfId="129" applyFont="1" applyFill="1" applyBorder="1" applyAlignment="1">
      <alignment horizontal="center" vertical="center"/>
    </xf>
    <xf numFmtId="0" fontId="27" fillId="4" borderId="11" xfId="10" applyFont="1" applyFill="1" applyBorder="1" applyAlignment="1">
      <alignment horizontal="left" vertical="center" wrapText="1"/>
    </xf>
    <xf numFmtId="49" fontId="56" fillId="4" borderId="11" xfId="6" applyNumberFormat="1" applyFont="1" applyFill="1" applyBorder="1" applyAlignment="1">
      <alignment horizontal="center" vertical="center" wrapText="1"/>
    </xf>
    <xf numFmtId="0" fontId="56" fillId="4" borderId="11" xfId="5" applyFont="1" applyFill="1" applyBorder="1" applyAlignment="1">
      <alignment horizontal="center" vertical="center" wrapText="1"/>
    </xf>
    <xf numFmtId="49" fontId="56" fillId="0" borderId="11" xfId="119" applyNumberFormat="1" applyFont="1" applyBorder="1" applyAlignment="1">
      <alignment horizontal="center" vertical="center" wrapText="1"/>
    </xf>
    <xf numFmtId="0" fontId="65" fillId="4" borderId="11" xfId="141" applyFont="1" applyFill="1" applyBorder="1" applyAlignment="1">
      <alignment horizontal="center" vertical="center" wrapText="1"/>
    </xf>
    <xf numFmtId="0" fontId="56" fillId="4" borderId="11" xfId="10" applyFont="1" applyFill="1" applyBorder="1" applyAlignment="1">
      <alignment horizontal="center" vertical="center" wrapText="1"/>
    </xf>
    <xf numFmtId="166" fontId="70" fillId="0" borderId="10" xfId="145" applyNumberFormat="1" applyFont="1" applyFill="1" applyBorder="1" applyAlignment="1">
      <alignment horizontal="center" vertical="center"/>
    </xf>
    <xf numFmtId="166" fontId="66" fillId="41" borderId="11" xfId="117" applyNumberFormat="1" applyFont="1" applyFill="1" applyBorder="1" applyAlignment="1">
      <alignment horizontal="center" vertical="center"/>
    </xf>
    <xf numFmtId="164" fontId="70" fillId="41" borderId="11" xfId="117" applyNumberFormat="1" applyFont="1" applyFill="1" applyBorder="1" applyAlignment="1">
      <alignment horizontal="center" vertical="center"/>
    </xf>
    <xf numFmtId="164" fontId="15" fillId="41" borderId="11" xfId="117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2" borderId="7" xfId="0" applyFont="1" applyFill="1" applyBorder="1" applyAlignment="1">
      <alignment horizontal="center" vertical="center" textRotation="90" wrapText="1"/>
    </xf>
    <xf numFmtId="0" fontId="20" fillId="0" borderId="3" xfId="0" applyFont="1" applyFill="1" applyBorder="1" applyAlignment="1">
      <alignment horizontal="center" vertical="center" textRotation="90" wrapText="1"/>
    </xf>
    <xf numFmtId="0" fontId="20" fillId="0" borderId="7" xfId="0" applyFont="1" applyFill="1" applyBorder="1" applyAlignment="1">
      <alignment horizontal="center" vertical="center" textRotation="90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textRotation="90" wrapText="1"/>
    </xf>
    <xf numFmtId="0" fontId="10" fillId="0" borderId="9" xfId="2" applyFont="1" applyFill="1" applyBorder="1" applyAlignment="1" applyProtection="1">
      <alignment horizontal="center" vertical="center" wrapText="1"/>
      <protection locked="0"/>
    </xf>
    <xf numFmtId="0" fontId="20" fillId="0" borderId="3" xfId="4" applyFont="1" applyFill="1" applyBorder="1" applyAlignment="1">
      <alignment horizontal="center" vertical="center" wrapText="1"/>
    </xf>
    <xf numFmtId="0" fontId="20" fillId="0" borderId="7" xfId="4" applyFont="1" applyFill="1" applyBorder="1" applyAlignment="1">
      <alignment horizontal="center" vertical="center" wrapText="1"/>
    </xf>
    <xf numFmtId="0" fontId="22" fillId="0" borderId="3" xfId="4" applyFont="1" applyFill="1" applyBorder="1" applyAlignment="1">
      <alignment horizontal="center" vertical="center" wrapText="1"/>
    </xf>
    <xf numFmtId="0" fontId="22" fillId="0" borderId="7" xfId="4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textRotation="90"/>
    </xf>
    <xf numFmtId="0" fontId="20" fillId="0" borderId="6" xfId="0" applyFont="1" applyFill="1" applyBorder="1" applyAlignment="1">
      <alignment horizontal="center" vertical="center" textRotation="90"/>
    </xf>
    <xf numFmtId="0" fontId="20" fillId="0" borderId="3" xfId="4" applyFont="1" applyFill="1" applyBorder="1" applyAlignment="1">
      <alignment horizontal="center" vertical="center" textRotation="90" wrapText="1"/>
    </xf>
    <xf numFmtId="0" fontId="20" fillId="0" borderId="7" xfId="4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10" fillId="2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4" fillId="4" borderId="0" xfId="2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right" wrapText="1"/>
    </xf>
    <xf numFmtId="0" fontId="17" fillId="0" borderId="10" xfId="145" applyFont="1" applyFill="1" applyBorder="1" applyAlignment="1">
      <alignment horizontal="center" vertical="center"/>
    </xf>
    <xf numFmtId="164" fontId="17" fillId="0" borderId="21" xfId="145" applyNumberFormat="1" applyFont="1" applyFill="1" applyBorder="1" applyAlignment="1">
      <alignment horizontal="center" vertical="center" wrapText="1"/>
    </xf>
    <xf numFmtId="0" fontId="17" fillId="0" borderId="21" xfId="147" applyFont="1" applyFill="1" applyBorder="1" applyAlignment="1">
      <alignment horizontal="center" vertical="center" textRotation="90" wrapText="1"/>
    </xf>
    <xf numFmtId="164" fontId="22" fillId="0" borderId="21" xfId="145" applyNumberFormat="1" applyFont="1" applyFill="1" applyBorder="1" applyAlignment="1">
      <alignment horizontal="center" vertical="center" wrapText="1"/>
    </xf>
    <xf numFmtId="0" fontId="27" fillId="0" borderId="10" xfId="2" applyFont="1" applyFill="1" applyBorder="1" applyAlignment="1" applyProtection="1">
      <alignment horizontal="center" vertical="center" wrapText="1"/>
      <protection locked="0"/>
    </xf>
    <xf numFmtId="0" fontId="17" fillId="0" borderId="21" xfId="145" applyFont="1" applyFill="1" applyBorder="1" applyAlignment="1">
      <alignment horizontal="center" vertical="center" textRotation="90"/>
    </xf>
    <xf numFmtId="0" fontId="22" fillId="0" borderId="21" xfId="145" applyFont="1" applyFill="1" applyBorder="1" applyAlignment="1">
      <alignment horizontal="center" vertical="center" wrapText="1"/>
    </xf>
    <xf numFmtId="0" fontId="20" fillId="0" borderId="21" xfId="4" applyFont="1" applyFill="1" applyBorder="1" applyAlignment="1">
      <alignment horizontal="center" vertical="center" wrapText="1"/>
    </xf>
    <xf numFmtId="0" fontId="17" fillId="0" borderId="21" xfId="147" applyFont="1" applyFill="1" applyBorder="1" applyAlignment="1">
      <alignment horizontal="center" vertical="center" wrapText="1"/>
    </xf>
    <xf numFmtId="0" fontId="53" fillId="0" borderId="0" xfId="2" applyFont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textRotation="90" wrapText="1"/>
    </xf>
    <xf numFmtId="0" fontId="20" fillId="3" borderId="21" xfId="0" applyFont="1" applyFill="1" applyBorder="1" applyAlignment="1">
      <alignment horizontal="center" vertical="center" textRotation="90" wrapText="1"/>
    </xf>
    <xf numFmtId="0" fontId="22" fillId="0" borderId="10" xfId="0" applyFont="1" applyFill="1" applyBorder="1" applyAlignment="1">
      <alignment horizontal="center" vertical="center" textRotation="90" wrapText="1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textRotation="90"/>
    </xf>
    <xf numFmtId="0" fontId="22" fillId="0" borderId="21" xfId="0" applyFont="1" applyFill="1" applyBorder="1" applyAlignment="1">
      <alignment horizontal="center" vertical="center" textRotation="90"/>
    </xf>
    <xf numFmtId="0" fontId="22" fillId="0" borderId="10" xfId="146" applyFont="1" applyFill="1" applyBorder="1" applyAlignment="1">
      <alignment horizontal="center" vertical="center" wrapText="1"/>
    </xf>
    <xf numFmtId="0" fontId="22" fillId="0" borderId="21" xfId="146" applyFont="1" applyFill="1" applyBorder="1" applyAlignment="1">
      <alignment horizontal="center" vertical="center" wrapText="1"/>
    </xf>
    <xf numFmtId="0" fontId="22" fillId="0" borderId="10" xfId="146" applyFont="1" applyFill="1" applyBorder="1" applyAlignment="1">
      <alignment horizontal="center" vertical="center" textRotation="90" wrapText="1"/>
    </xf>
    <xf numFmtId="0" fontId="22" fillId="0" borderId="21" xfId="146" applyFont="1" applyFill="1" applyBorder="1" applyAlignment="1">
      <alignment horizontal="center" vertical="center" textRotation="90" wrapText="1"/>
    </xf>
    <xf numFmtId="0" fontId="22" fillId="0" borderId="22" xfId="0" applyFont="1" applyFill="1" applyBorder="1" applyAlignment="1">
      <alignment horizontal="center" vertical="center" textRotation="90" wrapText="1"/>
    </xf>
    <xf numFmtId="0" fontId="22" fillId="0" borderId="23" xfId="0" applyFont="1" applyFill="1" applyBorder="1" applyAlignment="1">
      <alignment horizontal="center" vertical="center" textRotation="90" wrapText="1"/>
    </xf>
    <xf numFmtId="0" fontId="17" fillId="0" borderId="10" xfId="146" applyFont="1" applyFill="1" applyBorder="1" applyAlignment="1">
      <alignment horizontal="center" vertical="center" wrapText="1"/>
    </xf>
    <xf numFmtId="0" fontId="17" fillId="0" borderId="21" xfId="146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7" fillId="0" borderId="11" xfId="2" applyFont="1" applyFill="1" applyBorder="1" applyAlignment="1" applyProtection="1">
      <alignment horizontal="center" vertical="center" wrapText="1"/>
      <protection locked="0"/>
    </xf>
    <xf numFmtId="0" fontId="60" fillId="0" borderId="25" xfId="2" applyFont="1" applyFill="1" applyBorder="1" applyAlignment="1" applyProtection="1">
      <alignment horizontal="center" vertical="center" wrapText="1"/>
      <protection locked="0"/>
    </xf>
    <xf numFmtId="0" fontId="60" fillId="0" borderId="26" xfId="2" applyFont="1" applyFill="1" applyBorder="1" applyAlignment="1" applyProtection="1">
      <alignment horizontal="center" vertical="center" wrapText="1"/>
      <protection locked="0"/>
    </xf>
    <xf numFmtId="0" fontId="60" fillId="0" borderId="27" xfId="2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>
      <alignment horizontal="center" vertical="center" textRotation="90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4" applyFont="1" applyFill="1" applyBorder="1" applyAlignment="1">
      <alignment horizontal="center" vertical="center" wrapText="1"/>
    </xf>
    <xf numFmtId="0" fontId="22" fillId="0" borderId="11" xfId="4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 textRotation="90"/>
    </xf>
    <xf numFmtId="0" fontId="20" fillId="0" borderId="11" xfId="4" applyFont="1" applyFill="1" applyBorder="1" applyAlignment="1">
      <alignment horizontal="center" vertical="center" textRotation="90" wrapText="1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Border="1" applyAlignment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 wrapText="1"/>
      <protection locked="0"/>
    </xf>
    <xf numFmtId="168" fontId="17" fillId="0" borderId="24" xfId="0" applyNumberFormat="1" applyFont="1" applyFill="1" applyBorder="1" applyAlignment="1">
      <alignment horizontal="right"/>
    </xf>
    <xf numFmtId="168" fontId="17" fillId="0" borderId="0" xfId="0" applyNumberFormat="1" applyFont="1" applyFill="1" applyBorder="1" applyAlignment="1">
      <alignment horizontal="right"/>
    </xf>
    <xf numFmtId="0" fontId="10" fillId="4" borderId="0" xfId="2" applyFont="1" applyFill="1" applyBorder="1" applyAlignment="1" applyProtection="1">
      <alignment horizontal="center" vertical="center" wrapText="1"/>
      <protection locked="0"/>
    </xf>
    <xf numFmtId="0" fontId="27" fillId="4" borderId="10" xfId="2" applyFont="1" applyFill="1" applyBorder="1" applyAlignment="1" applyProtection="1">
      <alignment horizontal="center" vertical="center" wrapText="1"/>
      <protection locked="0"/>
    </xf>
    <xf numFmtId="0" fontId="27" fillId="4" borderId="28" xfId="2" applyFont="1" applyFill="1" applyBorder="1" applyAlignment="1" applyProtection="1">
      <alignment horizontal="center" vertical="center" wrapText="1"/>
      <protection locked="0"/>
    </xf>
    <xf numFmtId="0" fontId="27" fillId="4" borderId="0" xfId="2" applyFont="1" applyFill="1" applyBorder="1" applyAlignment="1" applyProtection="1">
      <alignment horizontal="center" vertical="center" wrapText="1"/>
      <protection locked="0"/>
    </xf>
    <xf numFmtId="0" fontId="27" fillId="4" borderId="29" xfId="2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>
      <alignment horizontal="center" vertical="center" textRotation="90" wrapText="1"/>
    </xf>
    <xf numFmtId="0" fontId="20" fillId="4" borderId="11" xfId="4" applyFont="1" applyFill="1" applyBorder="1" applyAlignment="1">
      <alignment horizontal="center" vertical="center" wrapText="1"/>
    </xf>
    <xf numFmtId="0" fontId="22" fillId="4" borderId="11" xfId="4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textRotation="90" wrapText="1"/>
    </xf>
    <xf numFmtId="0" fontId="20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wrapText="1"/>
    </xf>
    <xf numFmtId="0" fontId="20" fillId="4" borderId="11" xfId="0" applyFont="1" applyFill="1" applyBorder="1" applyAlignment="1">
      <alignment horizontal="center" vertical="center" textRotation="90"/>
    </xf>
    <xf numFmtId="0" fontId="17" fillId="4" borderId="11" xfId="4" applyFont="1" applyFill="1" applyBorder="1" applyAlignment="1">
      <alignment horizontal="center" vertical="center" wrapText="1"/>
    </xf>
    <xf numFmtId="0" fontId="20" fillId="4" borderId="11" xfId="4" applyFont="1" applyFill="1" applyBorder="1" applyAlignment="1">
      <alignment horizontal="center" vertical="center" textRotation="90" wrapText="1"/>
    </xf>
    <xf numFmtId="0" fontId="10" fillId="0" borderId="10" xfId="145" applyFont="1" applyFill="1" applyBorder="1" applyAlignment="1">
      <alignment horizontal="center" vertical="center"/>
    </xf>
    <xf numFmtId="166" fontId="14" fillId="0" borderId="32" xfId="142" applyNumberFormat="1" applyFont="1" applyFill="1" applyBorder="1" applyAlignment="1">
      <alignment horizontal="center" vertical="center"/>
    </xf>
    <xf numFmtId="166" fontId="14" fillId="0" borderId="1" xfId="142" applyNumberFormat="1" applyFont="1" applyFill="1" applyBorder="1" applyAlignment="1">
      <alignment horizontal="center" vertical="center"/>
    </xf>
    <xf numFmtId="164" fontId="17" fillId="0" borderId="30" xfId="145" applyNumberFormat="1" applyFont="1" applyFill="1" applyBorder="1" applyAlignment="1">
      <alignment horizontal="center" vertical="center" wrapText="1"/>
    </xf>
    <xf numFmtId="164" fontId="17" fillId="0" borderId="31" xfId="145" applyNumberFormat="1" applyFont="1" applyFill="1" applyBorder="1" applyAlignment="1">
      <alignment horizontal="center" vertical="center" wrapText="1"/>
    </xf>
    <xf numFmtId="164" fontId="17" fillId="0" borderId="33" xfId="145" applyNumberFormat="1" applyFont="1" applyFill="1" applyBorder="1" applyAlignment="1">
      <alignment horizontal="center" vertical="center" wrapText="1"/>
    </xf>
    <xf numFmtId="164" fontId="17" fillId="0" borderId="34" xfId="145" applyNumberFormat="1" applyFont="1" applyFill="1" applyBorder="1" applyAlignment="1">
      <alignment horizontal="center" vertical="center" wrapText="1"/>
    </xf>
    <xf numFmtId="0" fontId="17" fillId="0" borderId="32" xfId="147" applyFont="1" applyFill="1" applyBorder="1" applyAlignment="1">
      <alignment horizontal="center" vertical="center" textRotation="90" wrapText="1"/>
    </xf>
    <xf numFmtId="164" fontId="22" fillId="0" borderId="11" xfId="145" applyNumberFormat="1" applyFont="1" applyFill="1" applyBorder="1" applyAlignment="1">
      <alignment horizontal="center" vertical="center" wrapText="1"/>
    </xf>
    <xf numFmtId="0" fontId="10" fillId="0" borderId="9" xfId="145" applyFont="1" applyFill="1" applyBorder="1" applyAlignment="1">
      <alignment horizontal="center" vertical="center"/>
    </xf>
    <xf numFmtId="0" fontId="17" fillId="0" borderId="10" xfId="145" applyFont="1" applyFill="1" applyBorder="1" applyAlignment="1">
      <alignment horizontal="center" vertical="center" textRotation="90"/>
    </xf>
    <xf numFmtId="0" fontId="22" fillId="0" borderId="10" xfId="145" applyFont="1" applyFill="1" applyBorder="1" applyAlignment="1">
      <alignment horizontal="center" vertical="center" wrapText="1"/>
    </xf>
    <xf numFmtId="0" fontId="17" fillId="0" borderId="10" xfId="147" applyFont="1" applyFill="1" applyBorder="1" applyAlignment="1">
      <alignment horizontal="center" vertical="center" textRotation="90" wrapText="1"/>
    </xf>
    <xf numFmtId="0" fontId="20" fillId="0" borderId="10" xfId="4" applyFont="1" applyFill="1" applyBorder="1" applyAlignment="1">
      <alignment horizontal="center" vertical="center" wrapText="1"/>
    </xf>
    <xf numFmtId="0" fontId="17" fillId="0" borderId="10" xfId="147" applyFont="1" applyFill="1" applyBorder="1" applyAlignment="1">
      <alignment horizontal="center" vertical="center" wrapText="1"/>
    </xf>
  </cellXfs>
  <cellStyles count="155"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— акцент1" xfId="21"/>
    <cellStyle name="20% - Акцент1 2" xfId="22"/>
    <cellStyle name="20% — акцент2" xfId="23"/>
    <cellStyle name="20% - Акцент2 2" xfId="24"/>
    <cellStyle name="20% — акцент3" xfId="25"/>
    <cellStyle name="20% - Акцент3 2" xfId="26"/>
    <cellStyle name="20% — акцент4" xfId="27"/>
    <cellStyle name="20% - Акцент4 2" xfId="28"/>
    <cellStyle name="20% — акцент5" xfId="29"/>
    <cellStyle name="20% - Акцент5 2" xfId="30"/>
    <cellStyle name="20% — акцент6" xfId="31"/>
    <cellStyle name="20% - Акцент6 2" xfId="32"/>
    <cellStyle name="40% - Accent1" xfId="33"/>
    <cellStyle name="40% - Accent2" xfId="34"/>
    <cellStyle name="40% - Accent3" xfId="35"/>
    <cellStyle name="40% - Accent4" xfId="36"/>
    <cellStyle name="40% - Accent5" xfId="37"/>
    <cellStyle name="40% - Accent6" xfId="38"/>
    <cellStyle name="40% — акцент1" xfId="39"/>
    <cellStyle name="40% - Акцент1 2" xfId="40"/>
    <cellStyle name="40% — акцент2" xfId="41"/>
    <cellStyle name="40% - Акцент2 2" xfId="42"/>
    <cellStyle name="40% — акцент3" xfId="43"/>
    <cellStyle name="40% - Акцент3 2" xfId="44"/>
    <cellStyle name="40% — акцент4" xfId="45"/>
    <cellStyle name="40% - Акцент4 2" xfId="46"/>
    <cellStyle name="40% — акцент5" xfId="47"/>
    <cellStyle name="40% - Акцент5 2" xfId="48"/>
    <cellStyle name="40% — акцент6" xfId="49"/>
    <cellStyle name="40% - Акцент6 2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60% — акцент1" xfId="57"/>
    <cellStyle name="60% - Акцент1 2" xfId="58"/>
    <cellStyle name="60% — акцент2" xfId="59"/>
    <cellStyle name="60% - Акцент2 2" xfId="60"/>
    <cellStyle name="60% — акцент3" xfId="61"/>
    <cellStyle name="60% - Акцент3 2" xfId="62"/>
    <cellStyle name="60% — акцент4" xfId="63"/>
    <cellStyle name="60% - Акцент4 2" xfId="64"/>
    <cellStyle name="60% — акцент5" xfId="65"/>
    <cellStyle name="60% - Акцент5 2" xfId="66"/>
    <cellStyle name="60% — акцент6" xfId="67"/>
    <cellStyle name="60% - Акцент6 2" xfId="68"/>
    <cellStyle name="Accent1" xfId="69"/>
    <cellStyle name="Accent2" xfId="70"/>
    <cellStyle name="Accent3" xfId="71"/>
    <cellStyle name="Accent4" xfId="72"/>
    <cellStyle name="Accent5" xfId="73"/>
    <cellStyle name="Accent6" xfId="74"/>
    <cellStyle name="Bad" xfId="75"/>
    <cellStyle name="Calculation" xfId="76"/>
    <cellStyle name="Check Cell" xfId="77"/>
    <cellStyle name="Explanatory Text" xfId="78"/>
    <cellStyle name="Good" xfId="79"/>
    <cellStyle name="Heading 1" xfId="80"/>
    <cellStyle name="Heading 2" xfId="81"/>
    <cellStyle name="Heading 3" xfId="82"/>
    <cellStyle name="Heading 4" xfId="83"/>
    <cellStyle name="Input" xfId="84"/>
    <cellStyle name="Linked Cell" xfId="85"/>
    <cellStyle name="Neutral" xfId="86"/>
    <cellStyle name="Note" xfId="87"/>
    <cellStyle name="Output" xfId="88"/>
    <cellStyle name="TableStyleLight1" xfId="89"/>
    <cellStyle name="Title" xfId="90"/>
    <cellStyle name="Total" xfId="91"/>
    <cellStyle name="Warning Text" xfId="92"/>
    <cellStyle name="Акцент1 2" xfId="93"/>
    <cellStyle name="Акцент2 2" xfId="94"/>
    <cellStyle name="Акцент3 2" xfId="95"/>
    <cellStyle name="Акцент4 2" xfId="96"/>
    <cellStyle name="Акцент5 2" xfId="97"/>
    <cellStyle name="Акцент6 2" xfId="98"/>
    <cellStyle name="Ввод  2" xfId="99"/>
    <cellStyle name="Вывод 2" xfId="100"/>
    <cellStyle name="Вычисление 2" xfId="101"/>
    <cellStyle name="Денежный 2" xfId="102"/>
    <cellStyle name="Заголовок 1 2" xfId="103"/>
    <cellStyle name="Заголовок 2 2" xfId="104"/>
    <cellStyle name="Заголовок 3 2" xfId="105"/>
    <cellStyle name="Заголовок 4 2" xfId="106"/>
    <cellStyle name="Итог 2" xfId="107"/>
    <cellStyle name="Контрольная ячейка 2" xfId="108"/>
    <cellStyle name="Название 2" xfId="109"/>
    <cellStyle name="Нейтральный 2" xfId="110"/>
    <cellStyle name="Обычный" xfId="0" builtinId="0"/>
    <cellStyle name="Обычный 10" xfId="111"/>
    <cellStyle name="Обычный 10 2" xfId="112"/>
    <cellStyle name="Обычный 2" xfId="13"/>
    <cellStyle name="Обычный 2 2" xfId="113"/>
    <cellStyle name="Обычный 2 2 2" xfId="114"/>
    <cellStyle name="Обычный 2 2 3" xfId="115"/>
    <cellStyle name="Обычный 2 2 4" xfId="116"/>
    <cellStyle name="Обычный 2 2 5" xfId="117"/>
    <cellStyle name="Обычный 2 3" xfId="118"/>
    <cellStyle name="Обычный 2 3 2" xfId="119"/>
    <cellStyle name="Обычный 2 3 3" xfId="120"/>
    <cellStyle name="Обычный 2 4" xfId="121"/>
    <cellStyle name="Обычный 2_Выездка ноябрь 2010 г." xfId="9"/>
    <cellStyle name="Обычный 3" xfId="122"/>
    <cellStyle name="Обычный 3 2" xfId="123"/>
    <cellStyle name="Обычный 3 3" xfId="124"/>
    <cellStyle name="Обычный 3 3 2" xfId="125"/>
    <cellStyle name="Обычный 3 4" xfId="126"/>
    <cellStyle name="Обычный 3_Троеборье спартакиада 2014" xfId="127"/>
    <cellStyle name="Обычный 4" xfId="128"/>
    <cellStyle name="Обычный 4 2" xfId="129"/>
    <cellStyle name="Обычный 4 2 2" xfId="130"/>
    <cellStyle name="Обычный 5" xfId="131"/>
    <cellStyle name="Обычный 5 2" xfId="132"/>
    <cellStyle name="Обычный 6" xfId="133"/>
    <cellStyle name="Обычный 6 2" xfId="134"/>
    <cellStyle name="Обычный 6 3" xfId="135"/>
    <cellStyle name="Обычный 6 4" xfId="136"/>
    <cellStyle name="Обычный 7" xfId="137"/>
    <cellStyle name="Обычный 8" xfId="138"/>
    <cellStyle name="Обычный 8 2" xfId="139"/>
    <cellStyle name="Обычный 9" xfId="140"/>
    <cellStyle name="Обычный_210(1)" xfId="1"/>
    <cellStyle name="Обычный_Выездка ноябрь 2010 г." xfId="3"/>
    <cellStyle name="Обычный_Выездка ноябрь 2010 г. 2" xfId="12"/>
    <cellStyle name="Обычный_Выездка ноябрь 2010 г. 2 2" xfId="141"/>
    <cellStyle name="Обычный_выездка образец техно" xfId="2"/>
    <cellStyle name="Обычный_выездка протоколы" xfId="142"/>
    <cellStyle name="Обычный_Выездка технические1" xfId="14"/>
    <cellStyle name="Обычный_Выездка технические1_Подушкинр выездка.июль" xfId="143"/>
    <cellStyle name="Обычный_Детские выездка.xls5" xfId="5"/>
    <cellStyle name="Обычный_Детские выездка.xls5_старт фаворит" xfId="7"/>
    <cellStyle name="Обычный_Измайлово-2003 2" xfId="144"/>
    <cellStyle name="Обычный_Липецк 2009" xfId="145"/>
    <cellStyle name="Обычный_Лист1" xfId="4"/>
    <cellStyle name="Обычный_Лист1 2" xfId="146"/>
    <cellStyle name="Обычный_Лист1 2 2" xfId="147"/>
    <cellStyle name="Обычный_Нижний-10" xfId="6"/>
    <cellStyle name="Обычный_Россия (В) юниоры" xfId="11"/>
    <cellStyle name="Обычный_Тех.рез.езда молод.лош." xfId="10"/>
    <cellStyle name="Обычный_ЧМ выездка" xfId="8"/>
    <cellStyle name="Плохой 2" xfId="148"/>
    <cellStyle name="Пояснение 2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4</xdr:row>
      <xdr:rowOff>57150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1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381000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533400</xdr:colOff>
      <xdr:row>4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533400</xdr:colOff>
      <xdr:row>4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638175</xdr:colOff>
      <xdr:row>4</xdr:row>
      <xdr:rowOff>190500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571500</xdr:colOff>
      <xdr:row>3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J23"/>
  <sheetViews>
    <sheetView view="pageBreakPreview" topLeftCell="A2" zoomScale="70" zoomScaleNormal="70" zoomScaleSheetLayoutView="70" workbookViewId="0">
      <selection activeCell="J12" sqref="J12"/>
    </sheetView>
  </sheetViews>
  <sheetFormatPr defaultColWidth="10.6640625" defaultRowHeight="13.2" x14ac:dyDescent="0.25"/>
  <cols>
    <col min="1" max="1" width="7.109375" style="59" customWidth="1"/>
    <col min="2" max="2" width="30.109375" style="59" customWidth="1"/>
    <col min="3" max="3" width="10.6640625" style="59" hidden="1" customWidth="1"/>
    <col min="4" max="4" width="6.33203125" style="60" customWidth="1"/>
    <col min="5" max="5" width="49.33203125" style="59" customWidth="1"/>
    <col min="6" max="6" width="10.6640625" style="59" hidden="1" customWidth="1"/>
    <col min="7" max="7" width="10.6640625" style="60" hidden="1" customWidth="1"/>
    <col min="8" max="8" width="29.33203125" style="59" customWidth="1"/>
    <col min="9" max="9" width="0" style="59" hidden="1" customWidth="1"/>
    <col min="10" max="10" width="9" style="61" customWidth="1"/>
    <col min="11" max="11" width="12.77734375" style="62" customWidth="1"/>
    <col min="12" max="12" width="5.77734375" style="59" customWidth="1"/>
    <col min="13" max="13" width="9.33203125" style="61" customWidth="1"/>
    <col min="14" max="14" width="14.33203125" style="62" customWidth="1"/>
    <col min="15" max="15" width="5.77734375" style="59" customWidth="1"/>
    <col min="16" max="16" width="9" style="61" customWidth="1"/>
    <col min="17" max="17" width="14" style="62" customWidth="1"/>
    <col min="18" max="18" width="6" style="59" customWidth="1"/>
    <col min="19" max="20" width="6.33203125" style="59" customWidth="1"/>
    <col min="21" max="21" width="10.109375" style="59" customWidth="1"/>
    <col min="22" max="22" width="0" style="59" hidden="1" customWidth="1"/>
    <col min="23" max="23" width="15" style="62" customWidth="1"/>
    <col min="24" max="25" width="0" style="59" hidden="1" customWidth="1"/>
    <col min="26" max="16384" width="10.6640625" style="59"/>
  </cols>
  <sheetData>
    <row r="1" spans="1:36" s="9" customFormat="1" ht="13.8" hidden="1" x14ac:dyDescent="0.25">
      <c r="A1" s="1" t="s">
        <v>0</v>
      </c>
      <c r="B1" s="2"/>
      <c r="C1" s="1" t="s">
        <v>1</v>
      </c>
      <c r="D1" s="3"/>
      <c r="E1" s="2"/>
      <c r="F1" s="1" t="s">
        <v>2</v>
      </c>
      <c r="G1" s="4"/>
      <c r="H1" s="2"/>
      <c r="I1" s="2"/>
      <c r="J1" s="5"/>
      <c r="K1" s="6" t="s">
        <v>3</v>
      </c>
      <c r="L1" s="7"/>
      <c r="M1" s="5"/>
      <c r="N1" s="6" t="s">
        <v>4</v>
      </c>
      <c r="O1" s="7"/>
      <c r="P1" s="5"/>
      <c r="Q1" s="6" t="s">
        <v>5</v>
      </c>
      <c r="R1" s="7"/>
      <c r="S1" s="7"/>
      <c r="T1" s="7"/>
      <c r="U1" s="7"/>
      <c r="V1" s="7"/>
      <c r="W1" s="8" t="s">
        <v>6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J1" s="10"/>
    </row>
    <row r="2" spans="1:36" s="11" customFormat="1" ht="34.5" customHeight="1" x14ac:dyDescent="0.4">
      <c r="A2" s="304" t="s">
        <v>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</row>
    <row r="3" spans="1:36" s="13" customFormat="1" ht="27.75" hidden="1" customHeight="1" x14ac:dyDescent="0.25">
      <c r="A3" s="305" t="s">
        <v>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12"/>
    </row>
    <row r="4" spans="1:36" s="15" customFormat="1" ht="34.5" customHeight="1" x14ac:dyDescent="0.25">
      <c r="A4" s="306" t="s">
        <v>9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14" t="s">
        <v>10</v>
      </c>
    </row>
    <row r="5" spans="1:36" s="16" customFormat="1" ht="34.5" customHeight="1" x14ac:dyDescent="0.3">
      <c r="A5" s="307" t="s">
        <v>11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</row>
    <row r="6" spans="1:36" s="20" customFormat="1" ht="21.75" customHeight="1" thickBot="1" x14ac:dyDescent="0.3">
      <c r="A6" s="308" t="s">
        <v>12</v>
      </c>
      <c r="B6" s="308"/>
      <c r="C6" s="308"/>
      <c r="D6" s="308"/>
      <c r="E6" s="308"/>
      <c r="F6" s="17"/>
      <c r="G6" s="17"/>
      <c r="H6" s="18"/>
      <c r="I6" s="18"/>
      <c r="J6" s="19"/>
      <c r="K6" s="19"/>
      <c r="L6" s="19"/>
      <c r="M6" s="19"/>
      <c r="N6" s="19"/>
      <c r="O6" s="19"/>
      <c r="P6" s="19"/>
      <c r="Q6" s="19"/>
      <c r="R6" s="309" t="s">
        <v>13</v>
      </c>
      <c r="S6" s="309"/>
      <c r="T6" s="309"/>
      <c r="U6" s="309"/>
      <c r="V6" s="309"/>
      <c r="W6" s="309"/>
      <c r="X6" s="309"/>
    </row>
    <row r="7" spans="1:36" s="22" customFormat="1" ht="13.5" customHeight="1" thickBot="1" x14ac:dyDescent="0.25">
      <c r="A7" s="300" t="s">
        <v>14</v>
      </c>
      <c r="B7" s="294" t="s">
        <v>15</v>
      </c>
      <c r="C7" s="302" t="s">
        <v>16</v>
      </c>
      <c r="D7" s="302" t="s">
        <v>17</v>
      </c>
      <c r="E7" s="296" t="s">
        <v>18</v>
      </c>
      <c r="F7" s="294" t="s">
        <v>19</v>
      </c>
      <c r="G7" s="294" t="s">
        <v>20</v>
      </c>
      <c r="H7" s="296" t="s">
        <v>21</v>
      </c>
      <c r="I7" s="21"/>
      <c r="J7" s="298" t="s">
        <v>22</v>
      </c>
      <c r="K7" s="298"/>
      <c r="L7" s="298"/>
      <c r="M7" s="299" t="s">
        <v>23</v>
      </c>
      <c r="N7" s="299"/>
      <c r="O7" s="299"/>
      <c r="P7" s="298" t="s">
        <v>24</v>
      </c>
      <c r="Q7" s="298"/>
      <c r="R7" s="298"/>
      <c r="S7" s="286" t="s">
        <v>25</v>
      </c>
      <c r="T7" s="286" t="s">
        <v>26</v>
      </c>
      <c r="U7" s="288" t="s">
        <v>27</v>
      </c>
      <c r="V7" s="288" t="s">
        <v>28</v>
      </c>
      <c r="W7" s="290" t="s">
        <v>29</v>
      </c>
      <c r="X7" s="292" t="s">
        <v>30</v>
      </c>
    </row>
    <row r="8" spans="1:36" s="22" customFormat="1" ht="37.950000000000003" customHeight="1" thickBot="1" x14ac:dyDescent="0.25">
      <c r="A8" s="301"/>
      <c r="B8" s="295"/>
      <c r="C8" s="303"/>
      <c r="D8" s="303"/>
      <c r="E8" s="297"/>
      <c r="F8" s="295"/>
      <c r="G8" s="295"/>
      <c r="H8" s="297"/>
      <c r="I8" s="23"/>
      <c r="J8" s="24" t="s">
        <v>31</v>
      </c>
      <c r="K8" s="25" t="s">
        <v>32</v>
      </c>
      <c r="L8" s="26" t="s">
        <v>33</v>
      </c>
      <c r="M8" s="24" t="s">
        <v>31</v>
      </c>
      <c r="N8" s="25" t="s">
        <v>32</v>
      </c>
      <c r="O8" s="26" t="s">
        <v>33</v>
      </c>
      <c r="P8" s="24" t="s">
        <v>31</v>
      </c>
      <c r="Q8" s="25" t="s">
        <v>32</v>
      </c>
      <c r="R8" s="26" t="s">
        <v>33</v>
      </c>
      <c r="S8" s="287"/>
      <c r="T8" s="287"/>
      <c r="U8" s="289"/>
      <c r="V8" s="289"/>
      <c r="W8" s="291"/>
      <c r="X8" s="292"/>
    </row>
    <row r="9" spans="1:36" s="28" customFormat="1" ht="46.5" customHeight="1" x14ac:dyDescent="0.2">
      <c r="A9" s="293" t="s">
        <v>34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85"/>
      <c r="Y9" s="27"/>
    </row>
    <row r="10" spans="1:36" s="28" customFormat="1" ht="46.5" customHeight="1" x14ac:dyDescent="0.2">
      <c r="A10" s="29">
        <f>RANK(W10,$W$10:$W$12,0)</f>
        <v>1</v>
      </c>
      <c r="B10" s="30" t="s">
        <v>35</v>
      </c>
      <c r="C10" s="31"/>
      <c r="D10" s="32"/>
      <c r="E10" s="33" t="s">
        <v>36</v>
      </c>
      <c r="F10" s="34" t="s">
        <v>37</v>
      </c>
      <c r="G10" s="35" t="s">
        <v>38</v>
      </c>
      <c r="H10" s="35" t="s">
        <v>12</v>
      </c>
      <c r="I10" s="36"/>
      <c r="J10" s="37">
        <v>79</v>
      </c>
      <c r="K10" s="38">
        <f>J10/1.2</f>
        <v>65.833333333333343</v>
      </c>
      <c r="L10" s="39">
        <f>RANK(K10,$K$10:$K$12,0)</f>
        <v>1</v>
      </c>
      <c r="M10" s="37">
        <v>77.5</v>
      </c>
      <c r="N10" s="38">
        <f>M10/1.2</f>
        <v>64.583333333333343</v>
      </c>
      <c r="O10" s="39">
        <f>RANK(N10,$N$10:$N$12,0)</f>
        <v>1</v>
      </c>
      <c r="P10" s="37">
        <v>77</v>
      </c>
      <c r="Q10" s="38">
        <f>P10/1.2</f>
        <v>64.166666666666671</v>
      </c>
      <c r="R10" s="39">
        <f>RANK(Q10,$Q$10:$Q$12,0)</f>
        <v>1</v>
      </c>
      <c r="S10" s="39"/>
      <c r="T10" s="39"/>
      <c r="U10" s="40">
        <f>P10+M10+J10</f>
        <v>233.5</v>
      </c>
      <c r="V10" s="41"/>
      <c r="W10" s="38">
        <f>(K10+N10+Q10)/3</f>
        <v>64.861111111111128</v>
      </c>
      <c r="X10" s="42"/>
      <c r="Y10" s="43"/>
    </row>
    <row r="11" spans="1:36" s="28" customFormat="1" ht="46.5" customHeight="1" x14ac:dyDescent="0.2">
      <c r="A11" s="29">
        <f>RANK(W11,$W$10:$W$12,0)</f>
        <v>2</v>
      </c>
      <c r="B11" s="30" t="s">
        <v>39</v>
      </c>
      <c r="C11" s="44"/>
      <c r="D11" s="32" t="s">
        <v>40</v>
      </c>
      <c r="E11" s="30" t="s">
        <v>41</v>
      </c>
      <c r="F11" s="45" t="s">
        <v>42</v>
      </c>
      <c r="G11" s="46"/>
      <c r="H11" s="47" t="s">
        <v>43</v>
      </c>
      <c r="I11" s="36"/>
      <c r="J11" s="37">
        <v>72.5</v>
      </c>
      <c r="K11" s="38">
        <f>J11/1.2</f>
        <v>60.416666666666671</v>
      </c>
      <c r="L11" s="39">
        <f>RANK(K11,$K$10:$K$12,0)</f>
        <v>2</v>
      </c>
      <c r="M11" s="37">
        <v>67</v>
      </c>
      <c r="N11" s="38">
        <f>M11/1.2</f>
        <v>55.833333333333336</v>
      </c>
      <c r="O11" s="39">
        <f>RANK(N11,$N$10:$N$12,0)</f>
        <v>2</v>
      </c>
      <c r="P11" s="37">
        <v>66</v>
      </c>
      <c r="Q11" s="38">
        <f>P11/1.2</f>
        <v>55</v>
      </c>
      <c r="R11" s="39">
        <f>RANK(Q11,$Q$10:$Q$12,0)</f>
        <v>2</v>
      </c>
      <c r="S11" s="39"/>
      <c r="T11" s="39"/>
      <c r="U11" s="40">
        <f>P11+M11+J11</f>
        <v>205.5</v>
      </c>
      <c r="V11" s="41"/>
      <c r="W11" s="38">
        <f>(K11+N11+Q11)/3</f>
        <v>57.083333333333336</v>
      </c>
      <c r="X11" s="27"/>
    </row>
    <row r="12" spans="1:36" s="28" customFormat="1" ht="46.5" customHeight="1" x14ac:dyDescent="0.2">
      <c r="A12" s="29">
        <f>RANK(W12,$W$10:$W$12,0)</f>
        <v>3</v>
      </c>
      <c r="B12" s="30" t="s">
        <v>44</v>
      </c>
      <c r="C12" s="31"/>
      <c r="D12" s="47"/>
      <c r="E12" s="48" t="s">
        <v>45</v>
      </c>
      <c r="F12" s="49" t="s">
        <v>46</v>
      </c>
      <c r="G12" s="35"/>
      <c r="H12" s="47" t="s">
        <v>43</v>
      </c>
      <c r="I12" s="36"/>
      <c r="J12" s="37">
        <v>62.5</v>
      </c>
      <c r="K12" s="38">
        <f>J12/1.2</f>
        <v>52.083333333333336</v>
      </c>
      <c r="L12" s="39">
        <f>RANK(K12,$K$10:$K$12,0)</f>
        <v>3</v>
      </c>
      <c r="M12" s="37">
        <v>59.5</v>
      </c>
      <c r="N12" s="38">
        <f>M12/1.2</f>
        <v>49.583333333333336</v>
      </c>
      <c r="O12" s="39">
        <f>RANK(N12,$N$10:$N$12,0)</f>
        <v>3</v>
      </c>
      <c r="P12" s="37">
        <v>61</v>
      </c>
      <c r="Q12" s="38">
        <f>P12/1.2</f>
        <v>50.833333333333336</v>
      </c>
      <c r="R12" s="39">
        <f>RANK(Q12,$Q$10:$Q$12,0)</f>
        <v>3</v>
      </c>
      <c r="S12" s="39"/>
      <c r="T12" s="39"/>
      <c r="U12" s="40">
        <f>P12+M12+J12</f>
        <v>183</v>
      </c>
      <c r="V12" s="41"/>
      <c r="W12" s="38">
        <f>(K12+N12+Q12)/3</f>
        <v>50.833333333333336</v>
      </c>
      <c r="X12" s="42"/>
      <c r="Y12" s="43"/>
    </row>
    <row r="13" spans="1:36" s="28" customFormat="1" ht="33.75" customHeight="1" x14ac:dyDescent="0.2">
      <c r="A13" s="285" t="s">
        <v>47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7"/>
    </row>
    <row r="14" spans="1:36" s="28" customFormat="1" ht="46.5" customHeight="1" x14ac:dyDescent="0.2">
      <c r="A14" s="29">
        <f>RANK(W14,$W$14:$W$20)</f>
        <v>1</v>
      </c>
      <c r="B14" s="48" t="s">
        <v>48</v>
      </c>
      <c r="C14" s="50"/>
      <c r="D14" s="51"/>
      <c r="E14" s="33" t="s">
        <v>49</v>
      </c>
      <c r="F14" s="49"/>
      <c r="G14" s="35" t="s">
        <v>38</v>
      </c>
      <c r="H14" s="35" t="s">
        <v>12</v>
      </c>
      <c r="I14" s="36"/>
      <c r="J14" s="37">
        <v>127.5</v>
      </c>
      <c r="K14" s="38">
        <f t="shared" ref="K14:K20" si="0">J14/1.9</f>
        <v>67.10526315789474</v>
      </c>
      <c r="L14" s="39">
        <f t="shared" ref="L14:L20" si="1">RANK(K14,$K$14:$K$20,0)</f>
        <v>1</v>
      </c>
      <c r="M14" s="37">
        <v>128</v>
      </c>
      <c r="N14" s="38">
        <f t="shared" ref="N14:N20" si="2">M14/1.9</f>
        <v>67.368421052631575</v>
      </c>
      <c r="O14" s="39">
        <f t="shared" ref="O14:O20" si="3">RANK(N14,$N$14:$N$20,0)</f>
        <v>1</v>
      </c>
      <c r="P14" s="37">
        <v>126.5</v>
      </c>
      <c r="Q14" s="38">
        <f t="shared" ref="Q14:Q20" si="4">P14/1.9</f>
        <v>66.578947368421055</v>
      </c>
      <c r="R14" s="39">
        <f t="shared" ref="R14:R20" si="5">RANK(Q14,$Q$14:$Q$20,0)</f>
        <v>1</v>
      </c>
      <c r="S14" s="39">
        <v>1</v>
      </c>
      <c r="T14" s="39"/>
      <c r="U14" s="40">
        <f t="shared" ref="U14:U20" si="6">P14+M14+J14</f>
        <v>382</v>
      </c>
      <c r="V14" s="41"/>
      <c r="W14" s="38">
        <f t="shared" ref="W14:W20" si="7">(K14+N14+Q14)/3</f>
        <v>67.017543859649109</v>
      </c>
      <c r="X14" s="43"/>
    </row>
    <row r="15" spans="1:36" s="28" customFormat="1" ht="46.5" customHeight="1" x14ac:dyDescent="0.2">
      <c r="A15" s="29">
        <f>RANK(W15,$W$14:$W$21)</f>
        <v>2</v>
      </c>
      <c r="B15" s="48" t="s">
        <v>50</v>
      </c>
      <c r="C15" s="50"/>
      <c r="D15" s="51"/>
      <c r="E15" s="48" t="s">
        <v>51</v>
      </c>
      <c r="F15" s="49" t="s">
        <v>52</v>
      </c>
      <c r="G15" s="52" t="s">
        <v>53</v>
      </c>
      <c r="H15" s="46" t="s">
        <v>12</v>
      </c>
      <c r="I15" s="36"/>
      <c r="J15" s="37">
        <v>126.5</v>
      </c>
      <c r="K15" s="38">
        <f t="shared" si="0"/>
        <v>66.578947368421055</v>
      </c>
      <c r="L15" s="39">
        <f t="shared" si="1"/>
        <v>2</v>
      </c>
      <c r="M15" s="37">
        <v>121.5</v>
      </c>
      <c r="N15" s="38">
        <f t="shared" si="2"/>
        <v>63.947368421052637</v>
      </c>
      <c r="O15" s="39">
        <f t="shared" si="3"/>
        <v>2</v>
      </c>
      <c r="P15" s="37">
        <v>121.5</v>
      </c>
      <c r="Q15" s="38">
        <f t="shared" si="4"/>
        <v>63.947368421052637</v>
      </c>
      <c r="R15" s="39">
        <f t="shared" si="5"/>
        <v>2</v>
      </c>
      <c r="S15" s="39"/>
      <c r="T15" s="39"/>
      <c r="U15" s="40">
        <f t="shared" si="6"/>
        <v>369.5</v>
      </c>
      <c r="V15" s="41"/>
      <c r="W15" s="38">
        <f t="shared" si="7"/>
        <v>64.824561403508781</v>
      </c>
      <c r="X15" s="43"/>
    </row>
    <row r="16" spans="1:36" s="28" customFormat="1" ht="46.5" customHeight="1" x14ac:dyDescent="0.2">
      <c r="A16" s="29">
        <f>RANK(W16,$W$14:$W$20)</f>
        <v>3</v>
      </c>
      <c r="B16" s="30" t="s">
        <v>54</v>
      </c>
      <c r="C16" s="44"/>
      <c r="D16" s="47"/>
      <c r="E16" s="30" t="s">
        <v>55</v>
      </c>
      <c r="F16" s="45" t="s">
        <v>56</v>
      </c>
      <c r="G16" s="52" t="s">
        <v>57</v>
      </c>
      <c r="H16" s="35" t="s">
        <v>58</v>
      </c>
      <c r="I16" s="36"/>
      <c r="J16" s="37">
        <v>125.5</v>
      </c>
      <c r="K16" s="38">
        <f t="shared" si="0"/>
        <v>66.05263157894737</v>
      </c>
      <c r="L16" s="39">
        <f t="shared" si="1"/>
        <v>3</v>
      </c>
      <c r="M16" s="37">
        <v>121.5</v>
      </c>
      <c r="N16" s="38">
        <f t="shared" si="2"/>
        <v>63.947368421052637</v>
      </c>
      <c r="O16" s="39">
        <f t="shared" si="3"/>
        <v>2</v>
      </c>
      <c r="P16" s="37">
        <v>120.5</v>
      </c>
      <c r="Q16" s="38">
        <f t="shared" si="4"/>
        <v>63.421052631578952</v>
      </c>
      <c r="R16" s="39">
        <f t="shared" si="5"/>
        <v>3</v>
      </c>
      <c r="S16" s="39"/>
      <c r="T16" s="39"/>
      <c r="U16" s="40">
        <f t="shared" si="6"/>
        <v>367.5</v>
      </c>
      <c r="V16" s="41"/>
      <c r="W16" s="38">
        <f t="shared" si="7"/>
        <v>64.473684210526315</v>
      </c>
      <c r="X16" s="43"/>
    </row>
    <row r="17" spans="1:24" s="28" customFormat="1" ht="46.5" customHeight="1" x14ac:dyDescent="0.2">
      <c r="A17" s="29">
        <f>RANK(W17,$W$14:$W$20)</f>
        <v>4</v>
      </c>
      <c r="B17" s="30" t="s">
        <v>59</v>
      </c>
      <c r="C17" s="44"/>
      <c r="D17" s="32" t="s">
        <v>40</v>
      </c>
      <c r="E17" s="30" t="s">
        <v>60</v>
      </c>
      <c r="F17" s="45" t="s">
        <v>42</v>
      </c>
      <c r="G17" s="46" t="s">
        <v>61</v>
      </c>
      <c r="H17" s="47" t="s">
        <v>43</v>
      </c>
      <c r="I17" s="36"/>
      <c r="J17" s="37">
        <v>118.5</v>
      </c>
      <c r="K17" s="38">
        <f t="shared" si="0"/>
        <v>62.368421052631582</v>
      </c>
      <c r="L17" s="39">
        <f t="shared" si="1"/>
        <v>4</v>
      </c>
      <c r="M17" s="37">
        <v>109</v>
      </c>
      <c r="N17" s="38">
        <f t="shared" si="2"/>
        <v>57.368421052631582</v>
      </c>
      <c r="O17" s="39">
        <f t="shared" si="3"/>
        <v>5</v>
      </c>
      <c r="P17" s="37">
        <v>114.5</v>
      </c>
      <c r="Q17" s="38">
        <f t="shared" si="4"/>
        <v>60.263157894736842</v>
      </c>
      <c r="R17" s="39">
        <f t="shared" si="5"/>
        <v>4</v>
      </c>
      <c r="S17" s="39"/>
      <c r="T17" s="39"/>
      <c r="U17" s="40">
        <f t="shared" si="6"/>
        <v>342</v>
      </c>
      <c r="V17" s="41"/>
      <c r="W17" s="38">
        <f t="shared" si="7"/>
        <v>60</v>
      </c>
      <c r="X17" s="43"/>
    </row>
    <row r="18" spans="1:24" s="28" customFormat="1" ht="46.5" customHeight="1" x14ac:dyDescent="0.2">
      <c r="A18" s="29">
        <f>RANK(W18,$W$14:$W$20)</f>
        <v>4</v>
      </c>
      <c r="B18" s="30" t="s">
        <v>62</v>
      </c>
      <c r="C18" s="44"/>
      <c r="D18" s="32" t="s">
        <v>40</v>
      </c>
      <c r="E18" s="30" t="s">
        <v>60</v>
      </c>
      <c r="F18" s="45" t="s">
        <v>42</v>
      </c>
      <c r="G18" s="46" t="s">
        <v>61</v>
      </c>
      <c r="H18" s="47" t="s">
        <v>43</v>
      </c>
      <c r="I18" s="36"/>
      <c r="J18" s="37">
        <v>116</v>
      </c>
      <c r="K18" s="38">
        <f t="shared" si="0"/>
        <v>61.05263157894737</v>
      </c>
      <c r="L18" s="39">
        <f t="shared" si="1"/>
        <v>5</v>
      </c>
      <c r="M18" s="37">
        <v>113</v>
      </c>
      <c r="N18" s="38">
        <f t="shared" si="2"/>
        <v>59.473684210526315</v>
      </c>
      <c r="O18" s="39">
        <f t="shared" si="3"/>
        <v>4</v>
      </c>
      <c r="P18" s="37">
        <v>113</v>
      </c>
      <c r="Q18" s="38">
        <f t="shared" si="4"/>
        <v>59.473684210526315</v>
      </c>
      <c r="R18" s="39">
        <f t="shared" si="5"/>
        <v>5</v>
      </c>
      <c r="S18" s="39"/>
      <c r="T18" s="39"/>
      <c r="U18" s="40">
        <f t="shared" si="6"/>
        <v>342</v>
      </c>
      <c r="V18" s="41"/>
      <c r="W18" s="38">
        <f t="shared" si="7"/>
        <v>60</v>
      </c>
      <c r="X18" s="43"/>
    </row>
    <row r="19" spans="1:24" s="28" customFormat="1" ht="46.5" customHeight="1" x14ac:dyDescent="0.2">
      <c r="A19" s="29">
        <f>RANK(W19,$W$14:$W$20)</f>
        <v>6</v>
      </c>
      <c r="B19" s="30" t="s">
        <v>63</v>
      </c>
      <c r="C19" s="31"/>
      <c r="D19" s="47"/>
      <c r="E19" s="48" t="s">
        <v>64</v>
      </c>
      <c r="F19" s="49" t="s">
        <v>65</v>
      </c>
      <c r="G19" s="35" t="s">
        <v>66</v>
      </c>
      <c r="H19" s="47" t="s">
        <v>43</v>
      </c>
      <c r="I19" s="36"/>
      <c r="J19" s="37">
        <v>112.5</v>
      </c>
      <c r="K19" s="38">
        <f t="shared" si="0"/>
        <v>59.21052631578948</v>
      </c>
      <c r="L19" s="39">
        <f t="shared" si="1"/>
        <v>6</v>
      </c>
      <c r="M19" s="37">
        <v>100.5</v>
      </c>
      <c r="N19" s="38">
        <f t="shared" si="2"/>
        <v>52.894736842105267</v>
      </c>
      <c r="O19" s="39">
        <f t="shared" si="3"/>
        <v>6</v>
      </c>
      <c r="P19" s="37">
        <v>97.5</v>
      </c>
      <c r="Q19" s="38">
        <f t="shared" si="4"/>
        <v>51.315789473684212</v>
      </c>
      <c r="R19" s="39">
        <f t="shared" si="5"/>
        <v>7</v>
      </c>
      <c r="S19" s="39"/>
      <c r="T19" s="39"/>
      <c r="U19" s="40">
        <f t="shared" si="6"/>
        <v>310.5</v>
      </c>
      <c r="V19" s="41"/>
      <c r="W19" s="38">
        <f t="shared" si="7"/>
        <v>54.473684210526322</v>
      </c>
      <c r="X19" s="43"/>
    </row>
    <row r="20" spans="1:24" s="28" customFormat="1" ht="46.5" customHeight="1" x14ac:dyDescent="0.2">
      <c r="A20" s="29">
        <f>RANK(W20,$W$14:$W$20)</f>
        <v>7</v>
      </c>
      <c r="B20" s="30" t="s">
        <v>67</v>
      </c>
      <c r="C20" s="31"/>
      <c r="D20" s="47"/>
      <c r="E20" s="48" t="s">
        <v>64</v>
      </c>
      <c r="F20" s="49" t="s">
        <v>65</v>
      </c>
      <c r="G20" s="35" t="s">
        <v>66</v>
      </c>
      <c r="H20" s="47" t="s">
        <v>43</v>
      </c>
      <c r="I20" s="36"/>
      <c r="J20" s="37">
        <v>108.5</v>
      </c>
      <c r="K20" s="38">
        <f t="shared" si="0"/>
        <v>57.10526315789474</v>
      </c>
      <c r="L20" s="39">
        <f t="shared" si="1"/>
        <v>7</v>
      </c>
      <c r="M20" s="37">
        <v>95.5</v>
      </c>
      <c r="N20" s="38">
        <f t="shared" si="2"/>
        <v>50.263157894736842</v>
      </c>
      <c r="O20" s="39">
        <f t="shared" si="3"/>
        <v>7</v>
      </c>
      <c r="P20" s="37">
        <v>100.5</v>
      </c>
      <c r="Q20" s="38">
        <f t="shared" si="4"/>
        <v>52.894736842105267</v>
      </c>
      <c r="R20" s="39">
        <f t="shared" si="5"/>
        <v>6</v>
      </c>
      <c r="S20" s="39"/>
      <c r="T20" s="39"/>
      <c r="U20" s="40">
        <f t="shared" si="6"/>
        <v>304.5</v>
      </c>
      <c r="V20" s="41"/>
      <c r="W20" s="38">
        <f t="shared" si="7"/>
        <v>53.421052631578952</v>
      </c>
      <c r="X20" s="43"/>
    </row>
    <row r="21" spans="1:24" s="54" customFormat="1" ht="48.75" customHeight="1" x14ac:dyDescent="0.3">
      <c r="A21" s="53" t="s">
        <v>68</v>
      </c>
      <c r="E21" s="55"/>
      <c r="H21" s="56"/>
      <c r="J21" s="53"/>
      <c r="K21" s="53" t="s">
        <v>69</v>
      </c>
      <c r="L21" s="53"/>
      <c r="M21" s="53"/>
      <c r="N21" s="53"/>
      <c r="O21" s="53"/>
      <c r="P21" s="53"/>
      <c r="Q21" s="53"/>
      <c r="R21" s="53"/>
      <c r="S21" s="53"/>
      <c r="T21" s="53"/>
      <c r="X21" s="57"/>
    </row>
    <row r="22" spans="1:24" s="54" customFormat="1" ht="43.5" customHeight="1" x14ac:dyDescent="0.3">
      <c r="A22" s="53" t="s">
        <v>70</v>
      </c>
      <c r="E22" s="55"/>
      <c r="H22" s="58"/>
      <c r="K22" s="54" t="s">
        <v>71</v>
      </c>
      <c r="R22" s="53"/>
      <c r="X22" s="57"/>
    </row>
    <row r="23" spans="1:24" x14ac:dyDescent="0.25">
      <c r="W23" s="59"/>
    </row>
  </sheetData>
  <sheetProtection selectLockedCells="1" selectUnlockedCells="1"/>
  <mergeCells count="25">
    <mergeCell ref="D7:D8"/>
    <mergeCell ref="E7:E8"/>
    <mergeCell ref="F7:F8"/>
    <mergeCell ref="A2:X2"/>
    <mergeCell ref="A3:W3"/>
    <mergeCell ref="A4:X4"/>
    <mergeCell ref="A5:Y5"/>
    <mergeCell ref="A6:E6"/>
    <mergeCell ref="R6:X6"/>
    <mergeCell ref="A13:X13"/>
    <mergeCell ref="T7:T8"/>
    <mergeCell ref="U7:U8"/>
    <mergeCell ref="V7:V8"/>
    <mergeCell ref="W7:W8"/>
    <mergeCell ref="X7:X8"/>
    <mergeCell ref="A9:X9"/>
    <mergeCell ref="G7:G8"/>
    <mergeCell ref="H7:H8"/>
    <mergeCell ref="J7:L7"/>
    <mergeCell ref="M7:O7"/>
    <mergeCell ref="P7:R7"/>
    <mergeCell ref="S7:S8"/>
    <mergeCell ref="A7:A8"/>
    <mergeCell ref="B7:B8"/>
    <mergeCell ref="C7:C8"/>
  </mergeCells>
  <printOptions horizontalCentered="1"/>
  <pageMargins left="0.19652777777777777" right="0.19652777777777777" top="0" bottom="0" header="0.51180555555555551" footer="0.51180555555555551"/>
  <pageSetup paperSize="9" scale="65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13"/>
  <sheetViews>
    <sheetView view="pageBreakPreview" topLeftCell="A2" zoomScale="70" zoomScaleNormal="60" zoomScaleSheetLayoutView="70" workbookViewId="0">
      <selection activeCell="S6" sqref="S6"/>
    </sheetView>
  </sheetViews>
  <sheetFormatPr defaultColWidth="9.33203125" defaultRowHeight="13.8" x14ac:dyDescent="0.25"/>
  <cols>
    <col min="1" max="1" width="7.6640625" style="97" customWidth="1"/>
    <col min="2" max="2" width="23.44140625" style="101" customWidth="1"/>
    <col min="3" max="3" width="0" style="101" hidden="1" customWidth="1"/>
    <col min="4" max="4" width="9.109375" style="97" customWidth="1"/>
    <col min="5" max="5" width="36.44140625" style="97" customWidth="1"/>
    <col min="6" max="7" width="0" style="97" hidden="1" customWidth="1"/>
    <col min="8" max="8" width="28.6640625" style="97" customWidth="1"/>
    <col min="9" max="9" width="9.6640625" style="99" customWidth="1"/>
    <col min="10" max="10" width="9.6640625" style="97" customWidth="1"/>
    <col min="11" max="16" width="9.6640625" style="100" customWidth="1"/>
    <col min="17" max="17" width="11.44140625" style="99" customWidth="1"/>
    <col min="18" max="18" width="11.44140625" style="100" customWidth="1"/>
    <col min="19" max="19" width="16" style="97" customWidth="1"/>
    <col min="20" max="20" width="0" style="97" hidden="1" customWidth="1"/>
    <col min="21" max="21" width="0" style="100" hidden="1" customWidth="1"/>
    <col min="22" max="16384" width="9.33203125" style="97"/>
  </cols>
  <sheetData>
    <row r="1" spans="1:21" s="67" customFormat="1" ht="14.25" hidden="1" customHeight="1" x14ac:dyDescent="0.25">
      <c r="A1" s="63" t="s">
        <v>0</v>
      </c>
      <c r="B1" s="65"/>
      <c r="C1" s="65"/>
      <c r="D1" s="65"/>
      <c r="E1" s="64"/>
      <c r="F1" s="64"/>
      <c r="G1" s="64"/>
      <c r="I1" s="76"/>
      <c r="J1" s="77"/>
      <c r="K1" s="78" t="s">
        <v>4</v>
      </c>
      <c r="L1" s="78"/>
      <c r="M1" s="78"/>
      <c r="N1" s="78"/>
      <c r="O1" s="78"/>
      <c r="P1" s="78"/>
      <c r="Q1" s="76"/>
      <c r="R1" s="78" t="s">
        <v>5</v>
      </c>
      <c r="S1" s="77"/>
      <c r="T1" s="77"/>
      <c r="U1" s="79" t="s">
        <v>6</v>
      </c>
    </row>
    <row r="2" spans="1:21" s="11" customFormat="1" ht="34.5" customHeight="1" x14ac:dyDescent="0.4">
      <c r="A2" s="304" t="s">
        <v>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</row>
    <row r="3" spans="1:21" s="13" customFormat="1" ht="27.75" customHeight="1" x14ac:dyDescent="0.25">
      <c r="A3" s="305" t="s">
        <v>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</row>
    <row r="4" spans="1:21" s="80" customFormat="1" ht="34.5" customHeight="1" x14ac:dyDescent="0.3">
      <c r="A4" s="319" t="s">
        <v>77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</row>
    <row r="5" spans="1:21" s="16" customFormat="1" ht="34.5" customHeight="1" x14ac:dyDescent="0.3">
      <c r="A5" s="307" t="s">
        <v>78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</row>
    <row r="6" spans="1:21" s="20" customFormat="1" ht="21.75" customHeight="1" x14ac:dyDescent="0.25">
      <c r="A6" s="308" t="s">
        <v>12</v>
      </c>
      <c r="B6" s="308"/>
      <c r="C6" s="308"/>
      <c r="D6" s="308"/>
      <c r="E6" s="308"/>
      <c r="F6" s="17"/>
      <c r="G6" s="17"/>
      <c r="H6" s="18"/>
      <c r="I6" s="18"/>
      <c r="J6" s="19"/>
      <c r="K6" s="19"/>
      <c r="L6" s="19"/>
      <c r="M6" s="19"/>
      <c r="N6" s="19"/>
      <c r="O6" s="19"/>
      <c r="P6" s="19"/>
      <c r="R6" s="81"/>
      <c r="S6" s="82" t="s">
        <v>13</v>
      </c>
      <c r="T6" s="81"/>
      <c r="U6" s="81"/>
    </row>
    <row r="7" spans="1:21" s="85" customFormat="1" ht="25.5" customHeight="1" x14ac:dyDescent="0.3">
      <c r="A7" s="315" t="s">
        <v>14</v>
      </c>
      <c r="B7" s="316" t="s">
        <v>79</v>
      </c>
      <c r="C7" s="83"/>
      <c r="D7" s="312" t="s">
        <v>17</v>
      </c>
      <c r="E7" s="317" t="s">
        <v>80</v>
      </c>
      <c r="F7" s="84"/>
      <c r="G7" s="84"/>
      <c r="H7" s="318" t="s">
        <v>81</v>
      </c>
      <c r="I7" s="310" t="s">
        <v>82</v>
      </c>
      <c r="J7" s="310"/>
      <c r="K7" s="310"/>
      <c r="L7" s="310"/>
      <c r="M7" s="310"/>
      <c r="N7" s="310"/>
      <c r="O7" s="310"/>
      <c r="P7" s="310"/>
      <c r="Q7" s="310"/>
      <c r="R7" s="310"/>
      <c r="S7" s="311" t="s">
        <v>83</v>
      </c>
      <c r="T7" s="312" t="s">
        <v>84</v>
      </c>
      <c r="U7" s="313" t="s">
        <v>85</v>
      </c>
    </row>
    <row r="8" spans="1:21" s="85" customFormat="1" ht="97.5" customHeight="1" x14ac:dyDescent="0.3">
      <c r="A8" s="315"/>
      <c r="B8" s="316"/>
      <c r="C8" s="86"/>
      <c r="D8" s="312"/>
      <c r="E8" s="317"/>
      <c r="F8" s="87"/>
      <c r="G8" s="87"/>
      <c r="H8" s="318"/>
      <c r="I8" s="88" t="s">
        <v>86</v>
      </c>
      <c r="J8" s="88" t="s">
        <v>87</v>
      </c>
      <c r="K8" s="88" t="s">
        <v>88</v>
      </c>
      <c r="L8" s="88" t="s">
        <v>89</v>
      </c>
      <c r="M8" s="88" t="s">
        <v>90</v>
      </c>
      <c r="N8" s="88" t="s">
        <v>91</v>
      </c>
      <c r="O8" s="88" t="s">
        <v>92</v>
      </c>
      <c r="P8" s="88" t="s">
        <v>93</v>
      </c>
      <c r="Q8" s="89" t="s">
        <v>94</v>
      </c>
      <c r="R8" s="89" t="s">
        <v>95</v>
      </c>
      <c r="S8" s="311"/>
      <c r="T8" s="312"/>
      <c r="U8" s="313"/>
    </row>
    <row r="9" spans="1:21" s="28" customFormat="1" ht="30.75" customHeight="1" x14ac:dyDescent="0.2">
      <c r="A9" s="314" t="s">
        <v>96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90"/>
      <c r="U9" s="90"/>
    </row>
    <row r="10" spans="1:21" s="96" customFormat="1" ht="57.75" customHeight="1" x14ac:dyDescent="0.3">
      <c r="A10" s="91">
        <v>1</v>
      </c>
      <c r="B10" s="30" t="s">
        <v>97</v>
      </c>
      <c r="C10" s="31"/>
      <c r="D10" s="47"/>
      <c r="E10" s="48" t="s">
        <v>45</v>
      </c>
      <c r="F10" s="49" t="s">
        <v>46</v>
      </c>
      <c r="G10" s="35"/>
      <c r="H10" s="47" t="s">
        <v>43</v>
      </c>
      <c r="I10" s="92">
        <v>4.5</v>
      </c>
      <c r="J10" s="92">
        <v>5</v>
      </c>
      <c r="K10" s="92">
        <v>4.5</v>
      </c>
      <c r="L10" s="92">
        <v>5</v>
      </c>
      <c r="M10" s="92">
        <v>4</v>
      </c>
      <c r="N10" s="92">
        <v>4</v>
      </c>
      <c r="O10" s="92">
        <v>3</v>
      </c>
      <c r="P10" s="92">
        <v>4.5</v>
      </c>
      <c r="Q10" s="92">
        <v>3.5</v>
      </c>
      <c r="R10" s="92">
        <v>4</v>
      </c>
      <c r="S10" s="93">
        <f>SUM(I10:R10)</f>
        <v>42</v>
      </c>
      <c r="T10" s="94"/>
      <c r="U10" s="95">
        <f>S10/0.3</f>
        <v>140</v>
      </c>
    </row>
    <row r="11" spans="1:21" s="54" customFormat="1" ht="56.25" customHeight="1" x14ac:dyDescent="0.3">
      <c r="A11" s="53" t="s">
        <v>68</v>
      </c>
      <c r="H11" s="53" t="s">
        <v>69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21" s="54" customFormat="1" ht="56.25" customHeight="1" x14ac:dyDescent="0.3">
      <c r="A12" s="53" t="s">
        <v>70</v>
      </c>
      <c r="H12" s="58" t="s">
        <v>71</v>
      </c>
      <c r="R12" s="53"/>
    </row>
    <row r="13" spans="1:21" s="99" customFormat="1" ht="56.25" customHeight="1" x14ac:dyDescent="0.25">
      <c r="A13" s="97"/>
      <c r="B13" s="98"/>
      <c r="C13" s="98"/>
      <c r="D13" s="98"/>
      <c r="E13" s="98"/>
      <c r="F13" s="98"/>
      <c r="G13" s="98"/>
      <c r="H13" s="98"/>
      <c r="J13" s="97"/>
      <c r="K13" s="100"/>
      <c r="L13" s="100"/>
      <c r="M13" s="100"/>
      <c r="N13" s="100"/>
      <c r="O13" s="100"/>
      <c r="P13" s="100"/>
      <c r="R13" s="100"/>
      <c r="S13" s="97"/>
      <c r="T13" s="97"/>
      <c r="U13" s="100"/>
    </row>
  </sheetData>
  <sheetProtection selectLockedCells="1" selectUnlockedCells="1"/>
  <mergeCells count="15">
    <mergeCell ref="A2:U2"/>
    <mergeCell ref="A3:U3"/>
    <mergeCell ref="A4:U4"/>
    <mergeCell ref="A5:U5"/>
    <mergeCell ref="A6:E6"/>
    <mergeCell ref="I7:R7"/>
    <mergeCell ref="S7:S8"/>
    <mergeCell ref="T7:T8"/>
    <mergeCell ref="U7:U8"/>
    <mergeCell ref="A9:S9"/>
    <mergeCell ref="A7:A8"/>
    <mergeCell ref="B7:B8"/>
    <mergeCell ref="D7:D8"/>
    <mergeCell ref="E7:E8"/>
    <mergeCell ref="H7:H8"/>
  </mergeCells>
  <printOptions horizontalCentered="1"/>
  <pageMargins left="0" right="0" top="0" bottom="0" header="0.51180555555555551" footer="0.51180555555555551"/>
  <pageSetup paperSize="9" scale="7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13"/>
  <sheetViews>
    <sheetView view="pageBreakPreview" topLeftCell="A4" zoomScale="70" zoomScaleNormal="40" zoomScaleSheetLayoutView="70" workbookViewId="0">
      <selection activeCell="A11" sqref="A11:XFD11"/>
    </sheetView>
  </sheetViews>
  <sheetFormatPr defaultColWidth="10.6640625" defaultRowHeight="57" customHeight="1" x14ac:dyDescent="0.25"/>
  <cols>
    <col min="1" max="1" width="6.109375" style="72" customWidth="1"/>
    <col min="2" max="2" width="24.77734375" style="72" customWidth="1"/>
    <col min="3" max="3" width="10.6640625" style="72" hidden="1" customWidth="1"/>
    <col min="4" max="4" width="7.6640625" style="72" customWidth="1"/>
    <col min="5" max="5" width="57.33203125" style="72" customWidth="1"/>
    <col min="6" max="6" width="10.6640625" style="72" hidden="1" customWidth="1"/>
    <col min="7" max="7" width="10.6640625" style="73" hidden="1" customWidth="1"/>
    <col min="8" max="8" width="40.109375" style="72" customWidth="1"/>
    <col min="9" max="9" width="10.109375" style="74" customWidth="1"/>
    <col min="10" max="10" width="13.77734375" style="75" customWidth="1"/>
    <col min="11" max="11" width="8.33203125" style="72" customWidth="1"/>
    <col min="12" max="12" width="9.6640625" style="74" customWidth="1"/>
    <col min="13" max="13" width="12.44140625" style="75" customWidth="1"/>
    <col min="14" max="14" width="5.77734375" style="72" customWidth="1"/>
    <col min="15" max="15" width="9.44140625" style="74" customWidth="1"/>
    <col min="16" max="16" width="12.44140625" style="75" customWidth="1"/>
    <col min="17" max="17" width="6" style="72" customWidth="1"/>
    <col min="18" max="19" width="6.44140625" style="72" customWidth="1"/>
    <col min="20" max="20" width="10.109375" style="72" customWidth="1"/>
    <col min="21" max="21" width="5.77734375" style="72" customWidth="1"/>
    <col min="22" max="22" width="15.33203125" style="75" customWidth="1"/>
    <col min="23" max="25" width="0" style="72" hidden="1" customWidth="1"/>
    <col min="26" max="16384" width="10.6640625" style="72"/>
  </cols>
  <sheetData>
    <row r="1" spans="1:25" s="102" customFormat="1" ht="44.25" customHeight="1" x14ac:dyDescent="0.25">
      <c r="A1" s="304" t="s">
        <v>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5" s="68" customFormat="1" ht="33" customHeight="1" x14ac:dyDescent="0.25">
      <c r="A2" s="339" t="s">
        <v>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</row>
    <row r="3" spans="1:25" s="103" customFormat="1" ht="32.25" customHeight="1" x14ac:dyDescent="0.3">
      <c r="A3" s="307" t="s">
        <v>98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</row>
    <row r="4" spans="1:25" s="20" customFormat="1" ht="21.75" customHeight="1" x14ac:dyDescent="0.25">
      <c r="A4" s="308" t="s">
        <v>12</v>
      </c>
      <c r="B4" s="308"/>
      <c r="C4" s="308"/>
      <c r="D4" s="308"/>
      <c r="E4" s="308"/>
      <c r="F4" s="17"/>
      <c r="G4" s="17"/>
      <c r="H4" s="18"/>
      <c r="I4" s="18"/>
      <c r="J4" s="19"/>
      <c r="K4" s="19"/>
      <c r="L4" s="19"/>
      <c r="M4" s="19"/>
      <c r="N4" s="19"/>
      <c r="O4" s="19"/>
      <c r="P4" s="19"/>
      <c r="Q4" s="19"/>
      <c r="R4" s="309" t="s">
        <v>13</v>
      </c>
      <c r="S4" s="309"/>
      <c r="T4" s="309"/>
      <c r="U4" s="309"/>
      <c r="V4" s="309"/>
      <c r="W4" s="309"/>
      <c r="X4" s="309"/>
    </row>
    <row r="5" spans="1:25" s="69" customFormat="1" ht="15" customHeight="1" x14ac:dyDescent="0.2">
      <c r="A5" s="327" t="s">
        <v>14</v>
      </c>
      <c r="B5" s="329" t="s">
        <v>72</v>
      </c>
      <c r="C5" s="331" t="s">
        <v>16</v>
      </c>
      <c r="D5" s="331" t="s">
        <v>17</v>
      </c>
      <c r="E5" s="329" t="s">
        <v>73</v>
      </c>
      <c r="F5" s="329" t="s">
        <v>19</v>
      </c>
      <c r="G5" s="329" t="s">
        <v>20</v>
      </c>
      <c r="H5" s="335" t="s">
        <v>21</v>
      </c>
      <c r="I5" s="337" t="s">
        <v>22</v>
      </c>
      <c r="J5" s="337"/>
      <c r="K5" s="337"/>
      <c r="L5" s="338" t="s">
        <v>23</v>
      </c>
      <c r="M5" s="338"/>
      <c r="N5" s="338"/>
      <c r="O5" s="337" t="s">
        <v>24</v>
      </c>
      <c r="P5" s="337"/>
      <c r="Q5" s="337"/>
      <c r="R5" s="321" t="s">
        <v>25</v>
      </c>
      <c r="S5" s="321" t="s">
        <v>26</v>
      </c>
      <c r="T5" s="323" t="s">
        <v>27</v>
      </c>
      <c r="U5" s="323" t="s">
        <v>28</v>
      </c>
      <c r="V5" s="325" t="s">
        <v>29</v>
      </c>
      <c r="W5" s="333" t="s">
        <v>74</v>
      </c>
    </row>
    <row r="6" spans="1:25" s="69" customFormat="1" ht="51" customHeight="1" x14ac:dyDescent="0.2">
      <c r="A6" s="328"/>
      <c r="B6" s="330"/>
      <c r="C6" s="332"/>
      <c r="D6" s="332"/>
      <c r="E6" s="330"/>
      <c r="F6" s="330"/>
      <c r="G6" s="330"/>
      <c r="H6" s="336"/>
      <c r="I6" s="104" t="s">
        <v>31</v>
      </c>
      <c r="J6" s="105" t="s">
        <v>32</v>
      </c>
      <c r="K6" s="106" t="s">
        <v>33</v>
      </c>
      <c r="L6" s="104" t="s">
        <v>31</v>
      </c>
      <c r="M6" s="105" t="s">
        <v>32</v>
      </c>
      <c r="N6" s="106" t="s">
        <v>33</v>
      </c>
      <c r="O6" s="104" t="s">
        <v>31</v>
      </c>
      <c r="P6" s="105" t="s">
        <v>32</v>
      </c>
      <c r="Q6" s="106" t="s">
        <v>33</v>
      </c>
      <c r="R6" s="322"/>
      <c r="S6" s="322"/>
      <c r="T6" s="324"/>
      <c r="U6" s="324"/>
      <c r="V6" s="326"/>
      <c r="W6" s="334"/>
      <c r="X6" s="107" t="s">
        <v>99</v>
      </c>
      <c r="Y6" s="108" t="s">
        <v>100</v>
      </c>
    </row>
    <row r="7" spans="1:25" s="111" customFormat="1" ht="45.75" customHeight="1" x14ac:dyDescent="0.25">
      <c r="A7" s="320" t="s">
        <v>101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109"/>
      <c r="X7" s="110"/>
    </row>
    <row r="8" spans="1:25" s="124" customFormat="1" ht="53.25" customHeight="1" x14ac:dyDescent="0.3">
      <c r="A8" s="112">
        <v>1</v>
      </c>
      <c r="B8" s="113" t="s">
        <v>102</v>
      </c>
      <c r="C8" s="31" t="s">
        <v>103</v>
      </c>
      <c r="D8" s="114">
        <v>1</v>
      </c>
      <c r="E8" s="115" t="s">
        <v>104</v>
      </c>
      <c r="F8" s="116" t="s">
        <v>105</v>
      </c>
      <c r="G8" s="117" t="s">
        <v>106</v>
      </c>
      <c r="H8" s="35" t="s">
        <v>107</v>
      </c>
      <c r="I8" s="118">
        <v>206</v>
      </c>
      <c r="J8" s="119">
        <f>I8/3.4-$R8*2</f>
        <v>60.588235294117652</v>
      </c>
      <c r="K8" s="120">
        <f>RANK(J8,$J$8:$J$8)</f>
        <v>1</v>
      </c>
      <c r="L8" s="118">
        <v>207.5</v>
      </c>
      <c r="M8" s="119">
        <f>L8/3.4-$R8*2</f>
        <v>61.029411764705884</v>
      </c>
      <c r="N8" s="120">
        <f>RANK(M8,$M$8:$M$8)</f>
        <v>1</v>
      </c>
      <c r="O8" s="118">
        <v>213</v>
      </c>
      <c r="P8" s="119">
        <f>O8/3.4-$R8*2</f>
        <v>62.647058823529413</v>
      </c>
      <c r="Q8" s="120">
        <f>RANK(P8,$P$8:$P$8)</f>
        <v>1</v>
      </c>
      <c r="R8" s="120"/>
      <c r="S8" s="120"/>
      <c r="T8" s="121">
        <f>O8+L8+I8</f>
        <v>626.5</v>
      </c>
      <c r="U8" s="122"/>
      <c r="V8" s="119">
        <f>(J8+M8+P8)/3</f>
        <v>61.421568627450988</v>
      </c>
      <c r="W8" s="123"/>
      <c r="Y8" s="125"/>
    </row>
    <row r="9" spans="1:25" s="111" customFormat="1" ht="37.5" customHeight="1" x14ac:dyDescent="0.25">
      <c r="A9" s="320" t="s">
        <v>108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109"/>
      <c r="X9" s="110"/>
    </row>
    <row r="10" spans="1:25" s="124" customFormat="1" ht="51.75" customHeight="1" x14ac:dyDescent="0.3">
      <c r="A10" s="112">
        <f>RANK(V10,$V$10:$V$10)</f>
        <v>1</v>
      </c>
      <c r="B10" s="30" t="s">
        <v>109</v>
      </c>
      <c r="C10" s="44" t="s">
        <v>75</v>
      </c>
      <c r="D10" s="47" t="s">
        <v>76</v>
      </c>
      <c r="E10" s="33" t="s">
        <v>110</v>
      </c>
      <c r="F10" s="49" t="s">
        <v>111</v>
      </c>
      <c r="G10" s="126" t="s">
        <v>38</v>
      </c>
      <c r="H10" s="47" t="s">
        <v>12</v>
      </c>
      <c r="I10" s="118">
        <v>228</v>
      </c>
      <c r="J10" s="119">
        <f>I10/3.4</f>
        <v>67.058823529411768</v>
      </c>
      <c r="K10" s="120">
        <f>RANK(J10,$J$10:$J$10)</f>
        <v>1</v>
      </c>
      <c r="L10" s="118">
        <v>228</v>
      </c>
      <c r="M10" s="119">
        <f>L10/3.4</f>
        <v>67.058823529411768</v>
      </c>
      <c r="N10" s="120">
        <f>RANK(M10,$M$10:$M$10)</f>
        <v>1</v>
      </c>
      <c r="O10" s="118">
        <v>233</v>
      </c>
      <c r="P10" s="119">
        <f>O10/3.4</f>
        <v>68.529411764705884</v>
      </c>
      <c r="Q10" s="120">
        <f>RANK(P10,$P$10:$P$10)</f>
        <v>1</v>
      </c>
      <c r="R10" s="120"/>
      <c r="S10" s="120"/>
      <c r="T10" s="121">
        <f>O10+L10+I10</f>
        <v>689</v>
      </c>
      <c r="U10" s="122"/>
      <c r="V10" s="119">
        <f>(J10+M10+P10)/3</f>
        <v>67.549019607843135</v>
      </c>
      <c r="W10" s="123"/>
      <c r="Y10" s="125"/>
    </row>
    <row r="11" spans="1:25" s="54" customFormat="1" ht="61.5" customHeight="1" x14ac:dyDescent="0.3">
      <c r="A11" s="53" t="s">
        <v>68</v>
      </c>
      <c r="E11" s="55"/>
      <c r="H11" s="56"/>
      <c r="I11" s="53" t="s">
        <v>69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W11" s="57"/>
    </row>
    <row r="12" spans="1:25" s="54" customFormat="1" ht="61.5" customHeight="1" x14ac:dyDescent="0.3">
      <c r="A12" s="53" t="s">
        <v>70</v>
      </c>
      <c r="E12" s="55"/>
      <c r="H12" s="58"/>
      <c r="I12" s="54" t="s">
        <v>71</v>
      </c>
      <c r="R12" s="53"/>
      <c r="W12" s="57"/>
    </row>
    <row r="13" spans="1:25" s="127" customFormat="1" ht="60.75" customHeight="1" x14ac:dyDescent="0.25">
      <c r="B13" s="128"/>
      <c r="C13" s="129"/>
      <c r="D13" s="130"/>
      <c r="E13" s="130"/>
      <c r="F13" s="130"/>
      <c r="H13" s="131"/>
      <c r="I13" s="132"/>
      <c r="J13" s="133"/>
      <c r="L13" s="132"/>
      <c r="M13" s="133"/>
      <c r="O13" s="132"/>
      <c r="P13" s="133"/>
      <c r="V13" s="133"/>
    </row>
  </sheetData>
  <sheetProtection selectLockedCells="1" selectUnlockedCells="1"/>
  <mergeCells count="24">
    <mergeCell ref="A1:W1"/>
    <mergeCell ref="A2:W2"/>
    <mergeCell ref="A3:Y3"/>
    <mergeCell ref="A4:E4"/>
    <mergeCell ref="R4:X4"/>
    <mergeCell ref="W5:W6"/>
    <mergeCell ref="F5:F6"/>
    <mergeCell ref="G5:G6"/>
    <mergeCell ref="H5:H6"/>
    <mergeCell ref="I5:K5"/>
    <mergeCell ref="L5:N5"/>
    <mergeCell ref="O5:Q5"/>
    <mergeCell ref="A7:V7"/>
    <mergeCell ref="A9:V9"/>
    <mergeCell ref="R5:R6"/>
    <mergeCell ref="S5:S6"/>
    <mergeCell ref="T5:T6"/>
    <mergeCell ref="U5:U6"/>
    <mergeCell ref="V5:V6"/>
    <mergeCell ref="A5:A6"/>
    <mergeCell ref="B5:B6"/>
    <mergeCell ref="C5:C6"/>
    <mergeCell ref="D5:D6"/>
    <mergeCell ref="E5:E6"/>
  </mergeCells>
  <printOptions horizontalCentered="1"/>
  <pageMargins left="0.19652777777777777" right="0" top="0.19652777777777777" bottom="0.19652777777777777" header="0.51180555555555551" footer="0.51180555555555551"/>
  <pageSetup paperSize="9" scale="61" firstPageNumber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I23"/>
  <sheetViews>
    <sheetView view="pageBreakPreview" topLeftCell="A8" zoomScale="75" zoomScaleNormal="70" zoomScaleSheetLayoutView="75" workbookViewId="0">
      <selection activeCell="A24" sqref="A24"/>
    </sheetView>
  </sheetViews>
  <sheetFormatPr defaultColWidth="10.6640625" defaultRowHeight="13.2" x14ac:dyDescent="0.25"/>
  <cols>
    <col min="1" max="1" width="6.77734375" style="59" customWidth="1"/>
    <col min="2" max="2" width="24.6640625" style="59" customWidth="1"/>
    <col min="3" max="3" width="10.6640625" style="59" hidden="1" customWidth="1"/>
    <col min="4" max="4" width="6.33203125" style="60" customWidth="1"/>
    <col min="5" max="5" width="46.33203125" style="173" customWidth="1"/>
    <col min="6" max="6" width="10.6640625" style="59" hidden="1" customWidth="1"/>
    <col min="7" max="7" width="10.6640625" style="60" hidden="1" customWidth="1"/>
    <col min="8" max="8" width="29" style="59" customWidth="1"/>
    <col min="9" max="9" width="10.6640625" style="59" hidden="1" customWidth="1"/>
    <col min="10" max="10" width="9.33203125" style="61" customWidth="1"/>
    <col min="11" max="11" width="10.6640625" style="62"/>
    <col min="12" max="12" width="5.77734375" style="59" customWidth="1"/>
    <col min="13" max="13" width="9.109375" style="61" customWidth="1"/>
    <col min="14" max="14" width="11.77734375" style="62" customWidth="1"/>
    <col min="15" max="15" width="5.77734375" style="59" customWidth="1"/>
    <col min="16" max="16" width="8.6640625" style="61" customWidth="1"/>
    <col min="17" max="17" width="11" style="62" customWidth="1"/>
    <col min="18" max="18" width="6" style="59" customWidth="1"/>
    <col min="19" max="20" width="4.44140625" style="59" customWidth="1"/>
    <col min="21" max="21" width="8.77734375" style="59" customWidth="1"/>
    <col min="22" max="22" width="0" style="59" hidden="1" customWidth="1"/>
    <col min="23" max="23" width="12.109375" style="62" customWidth="1"/>
    <col min="24" max="24" width="7.33203125" style="59" hidden="1" customWidth="1"/>
    <col min="25" max="26" width="10.6640625" style="59" customWidth="1"/>
    <col min="27" max="16384" width="10.6640625" style="59"/>
  </cols>
  <sheetData>
    <row r="1" spans="1:35" s="9" customFormat="1" ht="13.8" hidden="1" x14ac:dyDescent="0.25">
      <c r="A1" s="1" t="s">
        <v>0</v>
      </c>
      <c r="B1" s="2"/>
      <c r="C1" s="1" t="s">
        <v>1</v>
      </c>
      <c r="D1" s="3"/>
      <c r="E1" s="134"/>
      <c r="F1" s="1" t="s">
        <v>2</v>
      </c>
      <c r="G1" s="4"/>
      <c r="H1" s="2"/>
      <c r="I1" s="2"/>
      <c r="J1" s="5"/>
      <c r="K1" s="6" t="s">
        <v>3</v>
      </c>
      <c r="L1" s="7"/>
      <c r="M1" s="5"/>
      <c r="N1" s="6" t="s">
        <v>4</v>
      </c>
      <c r="O1" s="7"/>
      <c r="P1" s="5"/>
      <c r="Q1" s="6" t="s">
        <v>5</v>
      </c>
      <c r="R1" s="7"/>
      <c r="S1" s="7"/>
      <c r="T1" s="7"/>
      <c r="U1" s="7"/>
      <c r="V1" s="7"/>
      <c r="W1" s="8" t="s">
        <v>6</v>
      </c>
      <c r="Y1" s="10"/>
      <c r="Z1" s="10"/>
      <c r="AA1" s="10"/>
      <c r="AB1" s="10"/>
      <c r="AC1" s="10"/>
      <c r="AD1" s="10"/>
      <c r="AE1" s="10"/>
      <c r="AF1" s="10"/>
      <c r="AG1" s="10"/>
      <c r="AI1" s="10"/>
    </row>
    <row r="2" spans="1:35" s="102" customFormat="1" ht="34.5" customHeight="1" x14ac:dyDescent="0.25">
      <c r="A2" s="304" t="s">
        <v>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</row>
    <row r="3" spans="1:35" s="135" customFormat="1" ht="18" hidden="1" customHeight="1" x14ac:dyDescent="0.25">
      <c r="A3" s="352" t="s">
        <v>8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12"/>
    </row>
    <row r="4" spans="1:35" s="136" customFormat="1" ht="25.5" customHeight="1" x14ac:dyDescent="0.25">
      <c r="A4" s="353" t="s">
        <v>9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</row>
    <row r="5" spans="1:35" s="137" customFormat="1" ht="26.25" customHeight="1" x14ac:dyDescent="0.25">
      <c r="A5" s="352" t="s">
        <v>112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</row>
    <row r="6" spans="1:35" s="138" customFormat="1" ht="31.5" customHeight="1" x14ac:dyDescent="0.3">
      <c r="A6" s="354" t="s">
        <v>98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</row>
    <row r="7" spans="1:35" s="20" customFormat="1" ht="23.25" customHeight="1" x14ac:dyDescent="0.25">
      <c r="A7" s="308" t="s">
        <v>12</v>
      </c>
      <c r="B7" s="308"/>
      <c r="C7" s="308"/>
      <c r="D7" s="308"/>
      <c r="E7" s="308"/>
      <c r="F7" s="17"/>
      <c r="G7" s="17"/>
      <c r="H7" s="18"/>
      <c r="I7" s="18"/>
      <c r="J7" s="19"/>
      <c r="K7" s="19"/>
      <c r="L7" s="19"/>
      <c r="M7" s="19"/>
      <c r="N7" s="19"/>
      <c r="O7" s="19"/>
      <c r="P7" s="19"/>
      <c r="R7" s="355" t="s">
        <v>13</v>
      </c>
      <c r="S7" s="355"/>
      <c r="T7" s="355"/>
      <c r="U7" s="355"/>
      <c r="V7" s="355"/>
      <c r="W7" s="355"/>
      <c r="X7" s="139"/>
    </row>
    <row r="8" spans="1:35" s="22" customFormat="1" ht="13.5" customHeight="1" x14ac:dyDescent="0.2">
      <c r="A8" s="350" t="s">
        <v>14</v>
      </c>
      <c r="B8" s="346" t="s">
        <v>15</v>
      </c>
      <c r="C8" s="351" t="s">
        <v>16</v>
      </c>
      <c r="D8" s="351" t="s">
        <v>17</v>
      </c>
      <c r="E8" s="346" t="s">
        <v>80</v>
      </c>
      <c r="F8" s="346" t="s">
        <v>19</v>
      </c>
      <c r="G8" s="346" t="s">
        <v>20</v>
      </c>
      <c r="H8" s="347" t="s">
        <v>21</v>
      </c>
      <c r="I8" s="140"/>
      <c r="J8" s="348" t="s">
        <v>22</v>
      </c>
      <c r="K8" s="348"/>
      <c r="L8" s="348"/>
      <c r="M8" s="349" t="s">
        <v>23</v>
      </c>
      <c r="N8" s="349"/>
      <c r="O8" s="349"/>
      <c r="P8" s="348" t="s">
        <v>24</v>
      </c>
      <c r="Q8" s="348"/>
      <c r="R8" s="348"/>
      <c r="S8" s="344" t="s">
        <v>25</v>
      </c>
      <c r="T8" s="344" t="s">
        <v>26</v>
      </c>
      <c r="U8" s="344" t="s">
        <v>27</v>
      </c>
      <c r="V8" s="344" t="s">
        <v>28</v>
      </c>
      <c r="W8" s="345" t="s">
        <v>29</v>
      </c>
      <c r="X8" s="344" t="s">
        <v>30</v>
      </c>
    </row>
    <row r="9" spans="1:35" s="22" customFormat="1" ht="50.25" customHeight="1" x14ac:dyDescent="0.2">
      <c r="A9" s="350"/>
      <c r="B9" s="346"/>
      <c r="C9" s="351"/>
      <c r="D9" s="351"/>
      <c r="E9" s="346"/>
      <c r="F9" s="346"/>
      <c r="G9" s="346"/>
      <c r="H9" s="347"/>
      <c r="I9" s="140"/>
      <c r="J9" s="141" t="s">
        <v>31</v>
      </c>
      <c r="K9" s="142" t="s">
        <v>32</v>
      </c>
      <c r="L9" s="143" t="s">
        <v>33</v>
      </c>
      <c r="M9" s="141" t="s">
        <v>31</v>
      </c>
      <c r="N9" s="142" t="s">
        <v>32</v>
      </c>
      <c r="O9" s="143" t="s">
        <v>33</v>
      </c>
      <c r="P9" s="141" t="s">
        <v>31</v>
      </c>
      <c r="Q9" s="142" t="s">
        <v>32</v>
      </c>
      <c r="R9" s="143" t="s">
        <v>33</v>
      </c>
      <c r="S9" s="344"/>
      <c r="T9" s="344"/>
      <c r="U9" s="344"/>
      <c r="V9" s="344"/>
      <c r="W9" s="345"/>
      <c r="X9" s="344"/>
    </row>
    <row r="10" spans="1:35" s="22" customFormat="1" ht="27" customHeight="1" x14ac:dyDescent="0.2">
      <c r="A10" s="340" t="s">
        <v>113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</row>
    <row r="11" spans="1:35" s="28" customFormat="1" ht="39.75" customHeight="1" x14ac:dyDescent="0.2">
      <c r="A11" s="144">
        <f>RANK(W11,$W$11:$W$13)</f>
        <v>1</v>
      </c>
      <c r="B11" s="70" t="s">
        <v>114</v>
      </c>
      <c r="C11" s="145" t="s">
        <v>115</v>
      </c>
      <c r="D11" s="47"/>
      <c r="E11" s="146" t="s">
        <v>116</v>
      </c>
      <c r="F11" s="147"/>
      <c r="G11" s="148" t="s">
        <v>117</v>
      </c>
      <c r="H11" s="46" t="s">
        <v>12</v>
      </c>
      <c r="I11" s="149"/>
      <c r="J11" s="150">
        <v>141</v>
      </c>
      <c r="K11" s="151">
        <f>J11/2.2</f>
        <v>64.090909090909079</v>
      </c>
      <c r="L11" s="152">
        <f>RANK(K11,$K$11:$K$13,0)</f>
        <v>1</v>
      </c>
      <c r="M11" s="150">
        <v>145.5</v>
      </c>
      <c r="N11" s="151">
        <f>M11/2.2</f>
        <v>66.136363636363626</v>
      </c>
      <c r="O11" s="152">
        <f>RANK(N11,$N$11:$N$13,0)</f>
        <v>1</v>
      </c>
      <c r="P11" s="150">
        <v>141</v>
      </c>
      <c r="Q11" s="151">
        <f>P11/2.2</f>
        <v>64.090909090909079</v>
      </c>
      <c r="R11" s="152">
        <f>RANK(Q11,$Q$11:$Q$13,0)</f>
        <v>2</v>
      </c>
      <c r="S11" s="152"/>
      <c r="T11" s="152"/>
      <c r="U11" s="153">
        <f>P11+M11+J11</f>
        <v>427.5</v>
      </c>
      <c r="V11" s="154"/>
      <c r="W11" s="151">
        <f>(K11+N11+Q11)/3</f>
        <v>64.772727272727252</v>
      </c>
      <c r="X11" s="155"/>
      <c r="Z11" s="156"/>
    </row>
    <row r="12" spans="1:35" s="28" customFormat="1" ht="39.75" customHeight="1" x14ac:dyDescent="0.2">
      <c r="A12" s="144">
        <f>RANK(W12,$W$11:$W$13)</f>
        <v>2</v>
      </c>
      <c r="B12" s="30" t="s">
        <v>118</v>
      </c>
      <c r="C12" s="44"/>
      <c r="D12" s="32" t="s">
        <v>40</v>
      </c>
      <c r="E12" s="30" t="s">
        <v>119</v>
      </c>
      <c r="F12" s="49" t="s">
        <v>120</v>
      </c>
      <c r="G12" s="46" t="s">
        <v>121</v>
      </c>
      <c r="H12" s="35" t="s">
        <v>107</v>
      </c>
      <c r="I12" s="149"/>
      <c r="J12" s="150">
        <v>137.5</v>
      </c>
      <c r="K12" s="151">
        <f>J12/2.2-$S12*0.5</f>
        <v>62.499999999999993</v>
      </c>
      <c r="L12" s="152">
        <f>RANK(K12,$K$11:$K$13,0)</f>
        <v>2</v>
      </c>
      <c r="M12" s="150">
        <v>140.5</v>
      </c>
      <c r="N12" s="151">
        <f>M12/2.2-$S12*0.5</f>
        <v>63.86363636363636</v>
      </c>
      <c r="O12" s="152">
        <f>RANK(N12,$N$11:$N$13,0)</f>
        <v>2</v>
      </c>
      <c r="P12" s="150">
        <v>147.5</v>
      </c>
      <c r="Q12" s="151">
        <f>P12/2.2-$S12*0.5</f>
        <v>67.045454545454547</v>
      </c>
      <c r="R12" s="152">
        <f>RANK(Q12,$Q$11:$Q$13,0)</f>
        <v>1</v>
      </c>
      <c r="S12" s="152"/>
      <c r="T12" s="152"/>
      <c r="U12" s="153">
        <f>P12+M12+J12</f>
        <v>425.5</v>
      </c>
      <c r="V12" s="154"/>
      <c r="W12" s="151">
        <f>(K12+N12+Q12)/3</f>
        <v>64.469696969696955</v>
      </c>
      <c r="X12" s="155"/>
      <c r="Z12" s="156"/>
    </row>
    <row r="13" spans="1:35" s="28" customFormat="1" ht="39.75" customHeight="1" x14ac:dyDescent="0.2">
      <c r="A13" s="144">
        <f>RANK(W13,$W$11:$W$13)</f>
        <v>3</v>
      </c>
      <c r="B13" s="70" t="s">
        <v>122</v>
      </c>
      <c r="C13" s="71" t="s">
        <v>123</v>
      </c>
      <c r="D13" s="114"/>
      <c r="E13" s="30" t="s">
        <v>124</v>
      </c>
      <c r="F13" s="49" t="s">
        <v>125</v>
      </c>
      <c r="G13" s="46" t="s">
        <v>126</v>
      </c>
      <c r="H13" s="46" t="s">
        <v>12</v>
      </c>
      <c r="I13" s="149"/>
      <c r="J13" s="150">
        <v>137</v>
      </c>
      <c r="K13" s="151">
        <f>J13/2.2-$S13*0.5</f>
        <v>62.272727272727266</v>
      </c>
      <c r="L13" s="152">
        <f>RANK(K13,$K$11:$K$13,0)</f>
        <v>3</v>
      </c>
      <c r="M13" s="150">
        <v>136</v>
      </c>
      <c r="N13" s="151">
        <f>M13/2.2-$S13*0.5</f>
        <v>61.818181818181813</v>
      </c>
      <c r="O13" s="152">
        <f>RANK(N13,$N$11:$N$13,0)</f>
        <v>3</v>
      </c>
      <c r="P13" s="150">
        <v>135</v>
      </c>
      <c r="Q13" s="151">
        <f>P13/2.2-$S13*0.5</f>
        <v>61.36363636363636</v>
      </c>
      <c r="R13" s="152">
        <f>RANK(Q13,$Q$11:$Q$13,0)</f>
        <v>3</v>
      </c>
      <c r="S13" s="152"/>
      <c r="T13" s="152"/>
      <c r="U13" s="153">
        <f>P13+M13+J13</f>
        <v>408</v>
      </c>
      <c r="V13" s="154"/>
      <c r="W13" s="151">
        <f>(K13+N13+Q13)/3</f>
        <v>61.818181818181813</v>
      </c>
      <c r="X13" s="155"/>
      <c r="Z13" s="156"/>
    </row>
    <row r="14" spans="1:35" s="22" customFormat="1" ht="30" customHeight="1" x14ac:dyDescent="0.2">
      <c r="A14" s="340" t="s">
        <v>127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</row>
    <row r="15" spans="1:35" s="28" customFormat="1" ht="30" customHeight="1" x14ac:dyDescent="0.2">
      <c r="A15" s="144">
        <f>RANK(W15,$W$15:$W$15)</f>
        <v>1</v>
      </c>
      <c r="B15" s="30" t="s">
        <v>128</v>
      </c>
      <c r="C15" s="31" t="s">
        <v>129</v>
      </c>
      <c r="D15" s="32"/>
      <c r="E15" s="33" t="s">
        <v>130</v>
      </c>
      <c r="F15" s="49" t="s">
        <v>131</v>
      </c>
      <c r="G15" s="46" t="s">
        <v>38</v>
      </c>
      <c r="H15" s="47" t="s">
        <v>12</v>
      </c>
      <c r="I15" s="149"/>
      <c r="J15" s="150">
        <v>139.5</v>
      </c>
      <c r="K15" s="151">
        <f>J15/2.2</f>
        <v>63.409090909090907</v>
      </c>
      <c r="L15" s="152">
        <f>RANK(K15,K$15:K$15,0)</f>
        <v>1</v>
      </c>
      <c r="M15" s="150">
        <v>145.5</v>
      </c>
      <c r="N15" s="151">
        <f>M15/2.2</f>
        <v>66.136363636363626</v>
      </c>
      <c r="O15" s="152">
        <f>RANK(N15,N$15:N$15,0)</f>
        <v>1</v>
      </c>
      <c r="P15" s="150">
        <v>149</v>
      </c>
      <c r="Q15" s="151">
        <f>P15/2.2</f>
        <v>67.72727272727272</v>
      </c>
      <c r="R15" s="152">
        <f>RANK(Q15,Q$15:Q$15,0)</f>
        <v>1</v>
      </c>
      <c r="S15" s="152"/>
      <c r="T15" s="152"/>
      <c r="U15" s="153">
        <f>P15+M15+J15</f>
        <v>434</v>
      </c>
      <c r="V15" s="154"/>
      <c r="W15" s="151">
        <f>(K15+N15+Q15)/3</f>
        <v>65.757575757575751</v>
      </c>
      <c r="X15" s="155"/>
      <c r="Z15" s="156"/>
    </row>
    <row r="16" spans="1:35" s="28" customFormat="1" ht="30" customHeight="1" x14ac:dyDescent="0.2">
      <c r="A16" s="341" t="s">
        <v>132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3"/>
      <c r="Z16" s="156"/>
    </row>
    <row r="17" spans="1:26" s="28" customFormat="1" ht="30" customHeight="1" x14ac:dyDescent="0.2">
      <c r="A17" s="144">
        <f>RANK(W17,$W$17:$W$19)</f>
        <v>1</v>
      </c>
      <c r="B17" s="158" t="s">
        <v>133</v>
      </c>
      <c r="C17" s="31" t="s">
        <v>134</v>
      </c>
      <c r="D17" s="159" t="s">
        <v>99</v>
      </c>
      <c r="E17" s="48" t="s">
        <v>135</v>
      </c>
      <c r="F17" s="49"/>
      <c r="G17" s="46" t="s">
        <v>38</v>
      </c>
      <c r="H17" s="157" t="s">
        <v>12</v>
      </c>
      <c r="I17" s="149"/>
      <c r="J17" s="150">
        <v>150</v>
      </c>
      <c r="K17" s="151">
        <f>J17/2.2</f>
        <v>68.181818181818173</v>
      </c>
      <c r="L17" s="152">
        <f>RANK(K17,K$17:K$19,0)</f>
        <v>1</v>
      </c>
      <c r="M17" s="150">
        <v>151.5</v>
      </c>
      <c r="N17" s="151">
        <f>M17/2.2</f>
        <v>68.86363636363636</v>
      </c>
      <c r="O17" s="152">
        <f>RANK(N17,N$17:N$19,0)</f>
        <v>1</v>
      </c>
      <c r="P17" s="150">
        <v>158</v>
      </c>
      <c r="Q17" s="151">
        <f>P17/2.2</f>
        <v>71.818181818181813</v>
      </c>
      <c r="R17" s="152">
        <f>RANK(Q17,Q$17:Q$19,0)</f>
        <v>1</v>
      </c>
      <c r="S17" s="152"/>
      <c r="T17" s="152"/>
      <c r="U17" s="153">
        <f>P17+M17+J17</f>
        <v>459.5</v>
      </c>
      <c r="V17" s="154"/>
      <c r="W17" s="151">
        <f>(K17+N17+Q17)/3</f>
        <v>69.62121212121211</v>
      </c>
      <c r="X17" s="155"/>
      <c r="Z17" s="156"/>
    </row>
    <row r="18" spans="1:26" s="28" customFormat="1" ht="30" customHeight="1" x14ac:dyDescent="0.2">
      <c r="A18" s="144">
        <f>RANK(W18,$W$17:$W$19)</f>
        <v>2</v>
      </c>
      <c r="B18" s="158" t="s">
        <v>133</v>
      </c>
      <c r="C18" s="31" t="s">
        <v>134</v>
      </c>
      <c r="D18" s="159" t="s">
        <v>99</v>
      </c>
      <c r="E18" s="30" t="s">
        <v>202</v>
      </c>
      <c r="F18" s="160" t="s">
        <v>203</v>
      </c>
      <c r="G18" s="46" t="s">
        <v>204</v>
      </c>
      <c r="H18" s="47" t="s">
        <v>12</v>
      </c>
      <c r="I18" s="149"/>
      <c r="J18" s="150">
        <v>144.5</v>
      </c>
      <c r="K18" s="151">
        <f>J18/2.2</f>
        <v>65.681818181818173</v>
      </c>
      <c r="L18" s="152">
        <f>RANK(K18,K$17:K$19,0)</f>
        <v>2</v>
      </c>
      <c r="M18" s="150">
        <v>148.5</v>
      </c>
      <c r="N18" s="151">
        <f>M18/2.2</f>
        <v>67.5</v>
      </c>
      <c r="O18" s="152">
        <f>RANK(N18,N$17:N$19,0)</f>
        <v>2</v>
      </c>
      <c r="P18" s="150">
        <v>151.5</v>
      </c>
      <c r="Q18" s="151">
        <f>P18/2.2</f>
        <v>68.86363636363636</v>
      </c>
      <c r="R18" s="152">
        <f>RANK(Q18,Q$17:Q$19,0)</f>
        <v>2</v>
      </c>
      <c r="S18" s="152"/>
      <c r="T18" s="152"/>
      <c r="U18" s="153">
        <f>P18+M18+J18</f>
        <v>444.5</v>
      </c>
      <c r="V18" s="154"/>
      <c r="W18" s="151">
        <f>(K18+N18+Q18)/3</f>
        <v>67.348484848484858</v>
      </c>
      <c r="X18" s="155"/>
      <c r="Z18" s="156"/>
    </row>
    <row r="19" spans="1:26" s="28" customFormat="1" ht="30" customHeight="1" x14ac:dyDescent="0.2">
      <c r="A19" s="144">
        <f>RANK(W19,$W$17:$W$19)</f>
        <v>3</v>
      </c>
      <c r="B19" s="113" t="s">
        <v>102</v>
      </c>
      <c r="C19" s="31" t="s">
        <v>103</v>
      </c>
      <c r="D19" s="114">
        <v>1</v>
      </c>
      <c r="E19" s="115" t="s">
        <v>136</v>
      </c>
      <c r="F19" s="161" t="s">
        <v>137</v>
      </c>
      <c r="G19" s="117" t="s">
        <v>138</v>
      </c>
      <c r="H19" s="35" t="s">
        <v>107</v>
      </c>
      <c r="I19" s="149"/>
      <c r="J19" s="150">
        <v>138.5</v>
      </c>
      <c r="K19" s="151">
        <f>J19/2.2</f>
        <v>62.954545454545446</v>
      </c>
      <c r="L19" s="152">
        <f>RANK(K19,K$17:K$19,0)</f>
        <v>3</v>
      </c>
      <c r="M19" s="150">
        <v>145.5</v>
      </c>
      <c r="N19" s="151">
        <f>M19/2.2</f>
        <v>66.136363636363626</v>
      </c>
      <c r="O19" s="152">
        <f>RANK(N19,N$17:N$19,0)</f>
        <v>3</v>
      </c>
      <c r="P19" s="150">
        <v>147</v>
      </c>
      <c r="Q19" s="151">
        <f>P19/2.2</f>
        <v>66.818181818181813</v>
      </c>
      <c r="R19" s="152">
        <f>RANK(Q19,Q$17:Q$19,0)</f>
        <v>3</v>
      </c>
      <c r="S19" s="152"/>
      <c r="T19" s="152"/>
      <c r="U19" s="153">
        <f>P19+M19+J19</f>
        <v>431</v>
      </c>
      <c r="V19" s="154"/>
      <c r="W19" s="151">
        <f>(K19+N19+Q19)/3</f>
        <v>65.303030303030297</v>
      </c>
      <c r="X19" s="155"/>
      <c r="Z19" s="156"/>
    </row>
    <row r="20" spans="1:26" s="162" customFormat="1" ht="38.25" customHeight="1" x14ac:dyDescent="0.3">
      <c r="A20" s="53" t="s">
        <v>68</v>
      </c>
      <c r="B20" s="54"/>
      <c r="C20" s="54"/>
      <c r="D20" s="54"/>
      <c r="E20" s="55"/>
      <c r="F20" s="54"/>
      <c r="G20" s="54"/>
      <c r="H20" s="53" t="s">
        <v>69</v>
      </c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W20" s="164"/>
    </row>
    <row r="21" spans="1:26" s="162" customFormat="1" ht="38.25" customHeight="1" x14ac:dyDescent="0.3">
      <c r="A21" s="53" t="s">
        <v>70</v>
      </c>
      <c r="B21" s="54"/>
      <c r="C21" s="54"/>
      <c r="D21" s="54"/>
      <c r="E21" s="55"/>
      <c r="F21" s="54"/>
      <c r="G21" s="54"/>
      <c r="H21" s="54" t="s">
        <v>71</v>
      </c>
      <c r="R21" s="163"/>
      <c r="W21" s="164"/>
    </row>
    <row r="22" spans="1:26" s="166" customFormat="1" ht="39" customHeight="1" x14ac:dyDescent="0.25">
      <c r="A22" s="165"/>
      <c r="C22" s="167"/>
      <c r="D22" s="167"/>
      <c r="F22" s="167"/>
      <c r="G22" s="167"/>
      <c r="H22" s="168"/>
      <c r="I22" s="168"/>
      <c r="J22" s="169"/>
      <c r="L22" s="170"/>
      <c r="M22" s="171"/>
      <c r="N22" s="172"/>
      <c r="O22" s="170"/>
      <c r="P22" s="171"/>
      <c r="Q22" s="172"/>
      <c r="R22" s="170"/>
      <c r="S22" s="170"/>
      <c r="T22" s="170"/>
      <c r="U22" s="170"/>
      <c r="V22" s="170"/>
      <c r="W22" s="170"/>
      <c r="X22" s="170"/>
    </row>
    <row r="23" spans="1:26" x14ac:dyDescent="0.25">
      <c r="W23" s="59"/>
    </row>
  </sheetData>
  <sheetProtection selectLockedCells="1" selectUnlockedCells="1"/>
  <mergeCells count="27">
    <mergeCell ref="C8:C9"/>
    <mergeCell ref="D8:D9"/>
    <mergeCell ref="E8:E9"/>
    <mergeCell ref="F8:F9"/>
    <mergeCell ref="A2:W2"/>
    <mergeCell ref="A3:W3"/>
    <mergeCell ref="A4:X4"/>
    <mergeCell ref="A5:X5"/>
    <mergeCell ref="A6:X6"/>
    <mergeCell ref="A7:E7"/>
    <mergeCell ref="R7:W7"/>
    <mergeCell ref="A14:X14"/>
    <mergeCell ref="A16:X16"/>
    <mergeCell ref="T8:T9"/>
    <mergeCell ref="U8:U9"/>
    <mergeCell ref="V8:V9"/>
    <mergeCell ref="W8:W9"/>
    <mergeCell ref="X8:X9"/>
    <mergeCell ref="A10:X10"/>
    <mergeCell ref="G8:G9"/>
    <mergeCell ref="H8:H9"/>
    <mergeCell ref="J8:L8"/>
    <mergeCell ref="M8:O8"/>
    <mergeCell ref="P8:R8"/>
    <mergeCell ref="S8:S9"/>
    <mergeCell ref="A8:A9"/>
    <mergeCell ref="B8:B9"/>
  </mergeCells>
  <printOptions horizontalCentered="1"/>
  <pageMargins left="0" right="0" top="0" bottom="0" header="0.51180555555555596" footer="0.51180555555555596"/>
  <pageSetup paperSize="9" scale="70" firstPageNumber="0" orientation="landscape" horizontalDpi="300" verticalDpi="300" r:id="rId1"/>
  <headerFooter alignWithMargins="0"/>
  <rowBreaks count="1" manualBreakCount="1">
    <brk id="21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I20"/>
  <sheetViews>
    <sheetView view="pageBreakPreview" topLeftCell="A2" zoomScale="70" zoomScaleNormal="70" zoomScaleSheetLayoutView="70" workbookViewId="0">
      <selection activeCell="A12" sqref="A12:XFD12"/>
    </sheetView>
  </sheetViews>
  <sheetFormatPr defaultColWidth="10.6640625" defaultRowHeight="13.2" x14ac:dyDescent="0.25"/>
  <cols>
    <col min="1" max="1" width="6.77734375" style="59" customWidth="1"/>
    <col min="2" max="2" width="24.6640625" style="59" customWidth="1"/>
    <col min="3" max="3" width="10.6640625" style="59" hidden="1" customWidth="1"/>
    <col min="4" max="4" width="6.33203125" style="60" customWidth="1"/>
    <col min="5" max="5" width="46.33203125" style="173" customWidth="1"/>
    <col min="6" max="6" width="10.6640625" style="59" hidden="1" customWidth="1"/>
    <col min="7" max="7" width="10.6640625" style="60" hidden="1" customWidth="1"/>
    <col min="8" max="8" width="29" style="59" customWidth="1"/>
    <col min="9" max="9" width="10.6640625" style="59" hidden="1" customWidth="1"/>
    <col min="10" max="10" width="11.109375" style="61" customWidth="1"/>
    <col min="11" max="11" width="10.6640625" style="62"/>
    <col min="12" max="12" width="5.77734375" style="59" customWidth="1"/>
    <col min="13" max="13" width="9.109375" style="61" customWidth="1"/>
    <col min="14" max="14" width="11.77734375" style="62" customWidth="1"/>
    <col min="15" max="15" width="5.77734375" style="59" customWidth="1"/>
    <col min="16" max="16" width="8.6640625" style="61" customWidth="1"/>
    <col min="17" max="17" width="11" style="62" customWidth="1"/>
    <col min="18" max="18" width="6" style="59" customWidth="1"/>
    <col min="19" max="20" width="4.44140625" style="59" customWidth="1"/>
    <col min="21" max="21" width="8.77734375" style="59" customWidth="1"/>
    <col min="22" max="22" width="0" style="59" hidden="1" customWidth="1"/>
    <col min="23" max="23" width="12.109375" style="62" customWidth="1"/>
    <col min="24" max="24" width="7.33203125" style="59" hidden="1" customWidth="1"/>
    <col min="25" max="26" width="10.6640625" style="59" customWidth="1"/>
    <col min="27" max="16384" width="10.6640625" style="59"/>
  </cols>
  <sheetData>
    <row r="1" spans="1:35" s="9" customFormat="1" ht="13.8" hidden="1" x14ac:dyDescent="0.25">
      <c r="A1" s="1" t="s">
        <v>0</v>
      </c>
      <c r="B1" s="2"/>
      <c r="C1" s="1" t="s">
        <v>1</v>
      </c>
      <c r="D1" s="3"/>
      <c r="E1" s="134"/>
      <c r="F1" s="1" t="s">
        <v>2</v>
      </c>
      <c r="G1" s="4"/>
      <c r="H1" s="2"/>
      <c r="I1" s="2"/>
      <c r="J1" s="5"/>
      <c r="K1" s="6" t="s">
        <v>3</v>
      </c>
      <c r="L1" s="7"/>
      <c r="M1" s="5"/>
      <c r="N1" s="6" t="s">
        <v>4</v>
      </c>
      <c r="O1" s="7"/>
      <c r="P1" s="5"/>
      <c r="Q1" s="6" t="s">
        <v>5</v>
      </c>
      <c r="R1" s="7"/>
      <c r="S1" s="7"/>
      <c r="T1" s="7"/>
      <c r="U1" s="7"/>
      <c r="V1" s="7"/>
      <c r="W1" s="8" t="s">
        <v>6</v>
      </c>
      <c r="Y1" s="10"/>
      <c r="Z1" s="10"/>
      <c r="AA1" s="10"/>
      <c r="AB1" s="10"/>
      <c r="AC1" s="10"/>
      <c r="AD1" s="10"/>
      <c r="AE1" s="10"/>
      <c r="AF1" s="10"/>
      <c r="AG1" s="10"/>
      <c r="AI1" s="10"/>
    </row>
    <row r="2" spans="1:35" s="102" customFormat="1" ht="34.5" customHeight="1" x14ac:dyDescent="0.25">
      <c r="A2" s="304" t="s">
        <v>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</row>
    <row r="3" spans="1:35" s="135" customFormat="1" ht="18" hidden="1" customHeight="1" x14ac:dyDescent="0.25">
      <c r="A3" s="352" t="s">
        <v>8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12"/>
    </row>
    <row r="4" spans="1:35" s="136" customFormat="1" ht="25.5" customHeight="1" x14ac:dyDescent="0.25">
      <c r="A4" s="353" t="s">
        <v>9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</row>
    <row r="5" spans="1:35" s="137" customFormat="1" ht="39" customHeight="1" x14ac:dyDescent="0.25">
      <c r="A5" s="352" t="s">
        <v>139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</row>
    <row r="6" spans="1:35" s="138" customFormat="1" ht="31.5" customHeight="1" x14ac:dyDescent="0.3">
      <c r="A6" s="307" t="s">
        <v>140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</row>
    <row r="7" spans="1:35" s="20" customFormat="1" ht="23.25" customHeight="1" x14ac:dyDescent="0.25">
      <c r="A7" s="308" t="s">
        <v>12</v>
      </c>
      <c r="B7" s="308"/>
      <c r="C7" s="308"/>
      <c r="D7" s="308"/>
      <c r="E7" s="308"/>
      <c r="F7" s="17"/>
      <c r="G7" s="17"/>
      <c r="H7" s="18"/>
      <c r="I7" s="18"/>
      <c r="J7" s="19"/>
      <c r="K7" s="19"/>
      <c r="L7" s="19"/>
      <c r="M7" s="19"/>
      <c r="N7" s="19"/>
      <c r="O7" s="19"/>
      <c r="P7" s="19"/>
      <c r="R7" s="356" t="s">
        <v>13</v>
      </c>
      <c r="S7" s="356"/>
      <c r="T7" s="356"/>
      <c r="U7" s="356"/>
      <c r="V7" s="356"/>
      <c r="W7" s="356"/>
      <c r="X7" s="174"/>
    </row>
    <row r="8" spans="1:35" s="22" customFormat="1" ht="13.5" customHeight="1" x14ac:dyDescent="0.2">
      <c r="A8" s="350" t="s">
        <v>14</v>
      </c>
      <c r="B8" s="346" t="s">
        <v>15</v>
      </c>
      <c r="C8" s="351" t="s">
        <v>16</v>
      </c>
      <c r="D8" s="351" t="s">
        <v>17</v>
      </c>
      <c r="E8" s="346" t="s">
        <v>80</v>
      </c>
      <c r="F8" s="346" t="s">
        <v>19</v>
      </c>
      <c r="G8" s="346" t="s">
        <v>20</v>
      </c>
      <c r="H8" s="347" t="s">
        <v>21</v>
      </c>
      <c r="I8" s="140"/>
      <c r="J8" s="348" t="s">
        <v>22</v>
      </c>
      <c r="K8" s="348"/>
      <c r="L8" s="348"/>
      <c r="M8" s="349" t="s">
        <v>23</v>
      </c>
      <c r="N8" s="349"/>
      <c r="O8" s="349"/>
      <c r="P8" s="348" t="s">
        <v>24</v>
      </c>
      <c r="Q8" s="348"/>
      <c r="R8" s="348"/>
      <c r="S8" s="344" t="s">
        <v>25</v>
      </c>
      <c r="T8" s="344" t="s">
        <v>26</v>
      </c>
      <c r="U8" s="344" t="s">
        <v>27</v>
      </c>
      <c r="V8" s="344" t="s">
        <v>28</v>
      </c>
      <c r="W8" s="345" t="s">
        <v>29</v>
      </c>
      <c r="X8" s="344" t="s">
        <v>30</v>
      </c>
    </row>
    <row r="9" spans="1:35" s="22" customFormat="1" ht="50.25" customHeight="1" x14ac:dyDescent="0.2">
      <c r="A9" s="350"/>
      <c r="B9" s="346"/>
      <c r="C9" s="351"/>
      <c r="D9" s="351"/>
      <c r="E9" s="346"/>
      <c r="F9" s="346"/>
      <c r="G9" s="346"/>
      <c r="H9" s="347"/>
      <c r="I9" s="140"/>
      <c r="J9" s="141" t="s">
        <v>31</v>
      </c>
      <c r="K9" s="142" t="s">
        <v>32</v>
      </c>
      <c r="L9" s="143" t="s">
        <v>33</v>
      </c>
      <c r="M9" s="141" t="s">
        <v>31</v>
      </c>
      <c r="N9" s="142" t="s">
        <v>32</v>
      </c>
      <c r="O9" s="143" t="s">
        <v>33</v>
      </c>
      <c r="P9" s="141" t="s">
        <v>31</v>
      </c>
      <c r="Q9" s="142" t="s">
        <v>32</v>
      </c>
      <c r="R9" s="143" t="s">
        <v>33</v>
      </c>
      <c r="S9" s="344"/>
      <c r="T9" s="344"/>
      <c r="U9" s="344"/>
      <c r="V9" s="344"/>
      <c r="W9" s="345"/>
      <c r="X9" s="344"/>
    </row>
    <row r="10" spans="1:35" s="22" customFormat="1" ht="39" customHeight="1" x14ac:dyDescent="0.2">
      <c r="A10" s="340" t="s">
        <v>113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</row>
    <row r="11" spans="1:35" s="28" customFormat="1" ht="39" customHeight="1" x14ac:dyDescent="0.2">
      <c r="A11" s="144">
        <f>RANK(W11,$W$11:$W$11)</f>
        <v>1</v>
      </c>
      <c r="B11" s="70" t="s">
        <v>141</v>
      </c>
      <c r="C11" s="71" t="s">
        <v>142</v>
      </c>
      <c r="D11" s="51"/>
      <c r="E11" s="48" t="s">
        <v>143</v>
      </c>
      <c r="F11" s="34" t="s">
        <v>144</v>
      </c>
      <c r="G11" s="52" t="s">
        <v>38</v>
      </c>
      <c r="H11" s="157" t="s">
        <v>12</v>
      </c>
      <c r="I11" s="149"/>
      <c r="J11" s="150">
        <v>166.5</v>
      </c>
      <c r="K11" s="151">
        <f>J11/2.6</f>
        <v>64.038461538461533</v>
      </c>
      <c r="L11" s="152">
        <f>RANK(K11,$K$11:$K$11,0)</f>
        <v>1</v>
      </c>
      <c r="M11" s="150">
        <v>154</v>
      </c>
      <c r="N11" s="151">
        <f>M11/2.6</f>
        <v>59.230769230769226</v>
      </c>
      <c r="O11" s="152">
        <f>RANK(N11,$N$11:$N$11,0)</f>
        <v>1</v>
      </c>
      <c r="P11" s="150">
        <v>156.5</v>
      </c>
      <c r="Q11" s="151">
        <f>P11/2.6</f>
        <v>60.192307692307693</v>
      </c>
      <c r="R11" s="152">
        <f>RANK(Q11,$Q$11:$Q$11,0)</f>
        <v>1</v>
      </c>
      <c r="S11" s="152"/>
      <c r="T11" s="152"/>
      <c r="U11" s="153">
        <f>P11+M11+J11</f>
        <v>477</v>
      </c>
      <c r="V11" s="154"/>
      <c r="W11" s="151">
        <f>(K11+N11+Q11)/3</f>
        <v>61.153846153846153</v>
      </c>
      <c r="X11" s="155"/>
      <c r="Z11" s="156"/>
    </row>
    <row r="12" spans="1:35" s="22" customFormat="1" ht="39" customHeight="1" x14ac:dyDescent="0.2">
      <c r="A12" s="340" t="s">
        <v>127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</row>
    <row r="13" spans="1:35" s="28" customFormat="1" ht="39" customHeight="1" x14ac:dyDescent="0.2">
      <c r="A13" s="144">
        <f>RANK(W13,$W$13:$W$16)</f>
        <v>1</v>
      </c>
      <c r="B13" s="30" t="s">
        <v>128</v>
      </c>
      <c r="C13" s="31" t="s">
        <v>129</v>
      </c>
      <c r="D13" s="32">
        <v>1</v>
      </c>
      <c r="E13" s="48" t="s">
        <v>145</v>
      </c>
      <c r="F13" s="49" t="s">
        <v>146</v>
      </c>
      <c r="G13" s="35" t="s">
        <v>147</v>
      </c>
      <c r="H13" s="46" t="s">
        <v>12</v>
      </c>
      <c r="I13" s="149"/>
      <c r="J13" s="150">
        <v>177</v>
      </c>
      <c r="K13" s="151">
        <f>J13/2.6</f>
        <v>68.07692307692308</v>
      </c>
      <c r="L13" s="152">
        <f>RANK(K13,K$13:K$16,0)</f>
        <v>1</v>
      </c>
      <c r="M13" s="150">
        <v>175</v>
      </c>
      <c r="N13" s="151">
        <f>M13/2.6</f>
        <v>67.307692307692307</v>
      </c>
      <c r="O13" s="152">
        <f>RANK(N13,N$13:N$16,0)</f>
        <v>1</v>
      </c>
      <c r="P13" s="150">
        <v>169</v>
      </c>
      <c r="Q13" s="151">
        <f>P13/2.6</f>
        <v>65</v>
      </c>
      <c r="R13" s="152">
        <f>RANK(Q13,Q$13:Q$16,0)</f>
        <v>1</v>
      </c>
      <c r="S13" s="152"/>
      <c r="T13" s="152"/>
      <c r="U13" s="153">
        <f>P13+M13+J13</f>
        <v>521</v>
      </c>
      <c r="V13" s="154"/>
      <c r="W13" s="151">
        <f>(K13+N13+Q13)/3</f>
        <v>66.794871794871796</v>
      </c>
      <c r="X13" s="155"/>
      <c r="Z13" s="156"/>
    </row>
    <row r="14" spans="1:35" s="28" customFormat="1" ht="39" customHeight="1" x14ac:dyDescent="0.2">
      <c r="A14" s="144">
        <f>RANK(W14,$W$13:$W$16)</f>
        <v>2</v>
      </c>
      <c r="B14" s="30" t="s">
        <v>148</v>
      </c>
      <c r="C14" s="31" t="s">
        <v>149</v>
      </c>
      <c r="D14" s="32"/>
      <c r="E14" s="48" t="s">
        <v>51</v>
      </c>
      <c r="F14" s="49" t="s">
        <v>52</v>
      </c>
      <c r="G14" s="52" t="s">
        <v>53</v>
      </c>
      <c r="H14" s="46" t="s">
        <v>12</v>
      </c>
      <c r="I14" s="149"/>
      <c r="J14" s="150">
        <v>163</v>
      </c>
      <c r="K14" s="151">
        <f>J14/2.6</f>
        <v>62.692307692307693</v>
      </c>
      <c r="L14" s="152">
        <f>RANK(K14,K$13:K$16,0)</f>
        <v>2</v>
      </c>
      <c r="M14" s="150">
        <v>155.5</v>
      </c>
      <c r="N14" s="151">
        <f>M14/2.6</f>
        <v>59.807692307692307</v>
      </c>
      <c r="O14" s="152">
        <f>RANK(N14,N$13:N$16,0)</f>
        <v>4</v>
      </c>
      <c r="P14" s="150">
        <v>160.5</v>
      </c>
      <c r="Q14" s="151">
        <f>P14/2.6</f>
        <v>61.730769230769226</v>
      </c>
      <c r="R14" s="152">
        <f>RANK(Q14,Q$13:Q$16,0)</f>
        <v>2</v>
      </c>
      <c r="S14" s="152"/>
      <c r="T14" s="152"/>
      <c r="U14" s="153">
        <f>P14+M14+J14</f>
        <v>479</v>
      </c>
      <c r="V14" s="154"/>
      <c r="W14" s="151">
        <f>(K14+N14+Q14)/3</f>
        <v>61.410256410256409</v>
      </c>
      <c r="X14" s="155"/>
      <c r="Z14" s="156"/>
    </row>
    <row r="15" spans="1:35" s="28" customFormat="1" ht="39" customHeight="1" x14ac:dyDescent="0.2">
      <c r="A15" s="144">
        <f>RANK(W15,$W$13:$W$16)</f>
        <v>3</v>
      </c>
      <c r="B15" s="30" t="s">
        <v>128</v>
      </c>
      <c r="C15" s="31" t="s">
        <v>129</v>
      </c>
      <c r="D15" s="47">
        <v>1</v>
      </c>
      <c r="E15" s="48" t="s">
        <v>150</v>
      </c>
      <c r="F15" s="49" t="s">
        <v>151</v>
      </c>
      <c r="G15" s="175" t="s">
        <v>147</v>
      </c>
      <c r="H15" s="46" t="s">
        <v>12</v>
      </c>
      <c r="I15" s="149"/>
      <c r="J15" s="150">
        <v>157.5</v>
      </c>
      <c r="K15" s="151">
        <f>J15/2.6</f>
        <v>60.576923076923073</v>
      </c>
      <c r="L15" s="152">
        <f>RANK(K15,K$13:K$16,0)</f>
        <v>3</v>
      </c>
      <c r="M15" s="150">
        <v>160.5</v>
      </c>
      <c r="N15" s="151">
        <f>M15/2.6</f>
        <v>61.730769230769226</v>
      </c>
      <c r="O15" s="152">
        <f>RANK(N15,N$13:N$16,0)</f>
        <v>2</v>
      </c>
      <c r="P15" s="150">
        <v>158.5</v>
      </c>
      <c r="Q15" s="151">
        <f>P15/2.6</f>
        <v>60.96153846153846</v>
      </c>
      <c r="R15" s="152">
        <f>RANK(Q15,Q$13:Q$16,0)</f>
        <v>3</v>
      </c>
      <c r="S15" s="152"/>
      <c r="T15" s="152"/>
      <c r="U15" s="153">
        <f>P15+M15+J15</f>
        <v>476.5</v>
      </c>
      <c r="V15" s="154"/>
      <c r="W15" s="151">
        <f>(K15+N15+Q15)/3</f>
        <v>61.089743589743584</v>
      </c>
      <c r="X15" s="155"/>
      <c r="Z15" s="156"/>
    </row>
    <row r="16" spans="1:35" s="28" customFormat="1" ht="39" customHeight="1" x14ac:dyDescent="0.2">
      <c r="A16" s="144">
        <f>RANK(W16,$W$13:$W$16)</f>
        <v>4</v>
      </c>
      <c r="B16" s="30" t="s">
        <v>152</v>
      </c>
      <c r="C16" s="31" t="s">
        <v>153</v>
      </c>
      <c r="D16" s="32" t="s">
        <v>154</v>
      </c>
      <c r="E16" s="30" t="s">
        <v>155</v>
      </c>
      <c r="F16" s="45" t="s">
        <v>156</v>
      </c>
      <c r="G16" s="46" t="s">
        <v>38</v>
      </c>
      <c r="H16" s="35" t="s">
        <v>12</v>
      </c>
      <c r="I16" s="149"/>
      <c r="J16" s="150">
        <v>150</v>
      </c>
      <c r="K16" s="151">
        <f>J16/2.6</f>
        <v>57.692307692307693</v>
      </c>
      <c r="L16" s="152">
        <f>RANK(K16,K$13:K$16,0)</f>
        <v>4</v>
      </c>
      <c r="M16" s="150">
        <v>160</v>
      </c>
      <c r="N16" s="151">
        <f>M16/2.6</f>
        <v>61.538461538461533</v>
      </c>
      <c r="O16" s="152">
        <f>RANK(N16,N$13:N$16,0)</f>
        <v>3</v>
      </c>
      <c r="P16" s="150">
        <v>156</v>
      </c>
      <c r="Q16" s="151">
        <f>P16/2.6</f>
        <v>60</v>
      </c>
      <c r="R16" s="152">
        <f>RANK(Q16,Q$13:Q$16,0)</f>
        <v>4</v>
      </c>
      <c r="S16" s="152"/>
      <c r="T16" s="152"/>
      <c r="U16" s="153">
        <f>P16+M16+J16</f>
        <v>466</v>
      </c>
      <c r="V16" s="154"/>
      <c r="W16" s="151">
        <f>(K16+N16+Q16)/3</f>
        <v>59.743589743589745</v>
      </c>
      <c r="X16" s="155"/>
      <c r="Z16" s="156"/>
    </row>
    <row r="17" spans="1:24" s="162" customFormat="1" ht="52.5" customHeight="1" x14ac:dyDescent="0.3">
      <c r="A17" s="53" t="s">
        <v>68</v>
      </c>
      <c r="B17" s="54"/>
      <c r="C17" s="54"/>
      <c r="D17" s="54"/>
      <c r="E17" s="55"/>
      <c r="F17" s="54"/>
      <c r="G17" s="54"/>
      <c r="H17" s="53" t="s">
        <v>69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W17" s="164"/>
    </row>
    <row r="18" spans="1:24" s="162" customFormat="1" ht="52.5" customHeight="1" x14ac:dyDescent="0.3">
      <c r="A18" s="53" t="s">
        <v>70</v>
      </c>
      <c r="B18" s="54"/>
      <c r="C18" s="54"/>
      <c r="D18" s="54"/>
      <c r="E18" s="55"/>
      <c r="F18" s="54"/>
      <c r="G18" s="54"/>
      <c r="H18" s="54" t="s">
        <v>71</v>
      </c>
      <c r="R18" s="163"/>
      <c r="W18" s="164"/>
    </row>
    <row r="19" spans="1:24" s="166" customFormat="1" ht="39" customHeight="1" x14ac:dyDescent="0.25">
      <c r="A19" s="165"/>
      <c r="C19" s="167"/>
      <c r="D19" s="167"/>
      <c r="F19" s="167"/>
      <c r="G19" s="167"/>
      <c r="H19" s="168"/>
      <c r="I19" s="168"/>
      <c r="J19" s="169"/>
      <c r="L19" s="170"/>
      <c r="M19" s="171"/>
      <c r="N19" s="172"/>
      <c r="O19" s="170"/>
      <c r="P19" s="171"/>
      <c r="Q19" s="172"/>
      <c r="R19" s="170"/>
      <c r="S19" s="170"/>
      <c r="T19" s="170"/>
      <c r="U19" s="170"/>
      <c r="V19" s="170"/>
      <c r="W19" s="170"/>
      <c r="X19" s="170"/>
    </row>
    <row r="20" spans="1:24" x14ac:dyDescent="0.25">
      <c r="W20" s="59"/>
    </row>
  </sheetData>
  <sheetProtection selectLockedCells="1" selectUnlockedCells="1"/>
  <mergeCells count="26">
    <mergeCell ref="D8:D9"/>
    <mergeCell ref="E8:E9"/>
    <mergeCell ref="F8:F9"/>
    <mergeCell ref="A2:X2"/>
    <mergeCell ref="A3:W3"/>
    <mergeCell ref="A4:X4"/>
    <mergeCell ref="A5:X5"/>
    <mergeCell ref="A6:X6"/>
    <mergeCell ref="A7:E7"/>
    <mergeCell ref="R7:W7"/>
    <mergeCell ref="A12:X12"/>
    <mergeCell ref="T8:T9"/>
    <mergeCell ref="U8:U9"/>
    <mergeCell ref="V8:V9"/>
    <mergeCell ref="W8:W9"/>
    <mergeCell ref="X8:X9"/>
    <mergeCell ref="A10:X10"/>
    <mergeCell ref="G8:G9"/>
    <mergeCell ref="H8:H9"/>
    <mergeCell ref="J8:L8"/>
    <mergeCell ref="M8:O8"/>
    <mergeCell ref="P8:R8"/>
    <mergeCell ref="S8:S9"/>
    <mergeCell ref="A8:A9"/>
    <mergeCell ref="B8:B9"/>
    <mergeCell ref="C8:C9"/>
  </mergeCells>
  <printOptions horizontalCentered="1"/>
  <pageMargins left="0" right="0" top="0" bottom="0" header="0.51180555555555596" footer="0.51180555555555596"/>
  <pageSetup paperSize="9" scale="70" firstPageNumber="0" orientation="landscape" horizontalDpi="300" verticalDpi="300" r:id="rId1"/>
  <headerFooter alignWithMargins="0"/>
  <rowBreaks count="1" manualBreakCount="1">
    <brk id="18" max="2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G26"/>
  <sheetViews>
    <sheetView view="pageBreakPreview" topLeftCell="A14" zoomScale="70" zoomScaleNormal="70" zoomScaleSheetLayoutView="70" workbookViewId="0">
      <selection activeCell="J27" sqref="J27"/>
    </sheetView>
  </sheetViews>
  <sheetFormatPr defaultColWidth="10.6640625" defaultRowHeight="13.8" x14ac:dyDescent="0.25"/>
  <cols>
    <col min="1" max="1" width="6.109375" style="237" customWidth="1"/>
    <col min="2" max="2" width="31" style="238" customWidth="1"/>
    <col min="3" max="3" width="10.6640625" style="237" hidden="1" customWidth="1"/>
    <col min="4" max="4" width="6.33203125" style="239" customWidth="1"/>
    <col min="5" max="5" width="54" style="240" customWidth="1"/>
    <col min="6" max="6" width="10.6640625" style="237" hidden="1" customWidth="1"/>
    <col min="7" max="7" width="10.6640625" style="239" hidden="1" customWidth="1"/>
    <col min="8" max="8" width="34.109375" style="237" customWidth="1"/>
    <col min="9" max="9" width="10.6640625" style="237" hidden="1" customWidth="1"/>
    <col min="10" max="10" width="9.6640625" style="241" customWidth="1"/>
    <col min="11" max="11" width="13" style="242" customWidth="1"/>
    <col min="12" max="12" width="5.44140625" style="237" customWidth="1"/>
    <col min="13" max="13" width="9.109375" style="241" customWidth="1"/>
    <col min="14" max="14" width="13" style="242" customWidth="1"/>
    <col min="15" max="15" width="5" style="237" customWidth="1"/>
    <col min="16" max="16" width="9.33203125" style="241" customWidth="1"/>
    <col min="17" max="17" width="13" style="242" customWidth="1"/>
    <col min="18" max="18" width="5.6640625" style="237" customWidth="1"/>
    <col min="19" max="19" width="4.77734375" style="237" customWidth="1"/>
    <col min="20" max="20" width="5.109375" style="237" customWidth="1"/>
    <col min="21" max="21" width="10.109375" style="237" customWidth="1"/>
    <col min="22" max="22" width="6.77734375" style="237" customWidth="1"/>
    <col min="23" max="23" width="14.6640625" style="242" customWidth="1"/>
    <col min="24" max="24" width="5.44140625" style="237" customWidth="1"/>
    <col min="25" max="16384" width="10.6640625" style="237"/>
  </cols>
  <sheetData>
    <row r="1" spans="1:33" s="186" customFormat="1" hidden="1" x14ac:dyDescent="0.25">
      <c r="A1" s="176" t="s">
        <v>0</v>
      </c>
      <c r="B1" s="177"/>
      <c r="C1" s="176" t="s">
        <v>1</v>
      </c>
      <c r="D1" s="178"/>
      <c r="E1" s="179"/>
      <c r="F1" s="176" t="s">
        <v>2</v>
      </c>
      <c r="G1" s="180"/>
      <c r="H1" s="181"/>
      <c r="I1" s="181"/>
      <c r="J1" s="182"/>
      <c r="K1" s="183" t="s">
        <v>3</v>
      </c>
      <c r="L1" s="184"/>
      <c r="M1" s="182"/>
      <c r="N1" s="183" t="s">
        <v>4</v>
      </c>
      <c r="O1" s="184"/>
      <c r="P1" s="182"/>
      <c r="Q1" s="183" t="s">
        <v>5</v>
      </c>
      <c r="R1" s="184"/>
      <c r="S1" s="184"/>
      <c r="T1" s="184"/>
      <c r="U1" s="184"/>
      <c r="V1" s="184"/>
      <c r="W1" s="185" t="s">
        <v>6</v>
      </c>
      <c r="Y1" s="187"/>
      <c r="Z1" s="187"/>
      <c r="AA1" s="187"/>
      <c r="AB1" s="187"/>
      <c r="AC1" s="187"/>
      <c r="AD1" s="187"/>
      <c r="AE1" s="187"/>
      <c r="AG1" s="187"/>
    </row>
    <row r="2" spans="1:33" s="188" customFormat="1" ht="34.5" customHeight="1" x14ac:dyDescent="0.25">
      <c r="A2" s="369" t="s">
        <v>7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</row>
    <row r="3" spans="1:33" s="189" customFormat="1" ht="27.75" hidden="1" customHeight="1" x14ac:dyDescent="0.25">
      <c r="A3" s="305" t="s">
        <v>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33" s="191" customFormat="1" ht="24" customHeight="1" x14ac:dyDescent="0.25">
      <c r="A4" s="370" t="s">
        <v>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190"/>
    </row>
    <row r="5" spans="1:33" s="192" customFormat="1" ht="27.75" customHeight="1" x14ac:dyDescent="0.3">
      <c r="A5" s="307" t="s">
        <v>157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</row>
    <row r="6" spans="1:33" s="196" customFormat="1" ht="21.75" customHeight="1" x14ac:dyDescent="0.25">
      <c r="A6" s="371" t="s">
        <v>12</v>
      </c>
      <c r="B6" s="371"/>
      <c r="C6" s="371"/>
      <c r="D6" s="371"/>
      <c r="E6" s="371"/>
      <c r="F6" s="193"/>
      <c r="G6" s="193"/>
      <c r="H6" s="194"/>
      <c r="I6" s="194"/>
      <c r="J6" s="195"/>
      <c r="K6" s="195"/>
      <c r="L6" s="195"/>
      <c r="M6" s="195"/>
      <c r="N6" s="195"/>
      <c r="O6" s="195"/>
      <c r="P6" s="195"/>
      <c r="Q6" s="195"/>
      <c r="S6" s="197"/>
      <c r="T6" s="197"/>
      <c r="U6" s="197"/>
      <c r="V6" s="197"/>
      <c r="W6" s="198" t="s">
        <v>13</v>
      </c>
      <c r="X6" s="197"/>
    </row>
    <row r="7" spans="1:33" s="200" customFormat="1" ht="13.5" customHeight="1" x14ac:dyDescent="0.2">
      <c r="A7" s="372" t="s">
        <v>14</v>
      </c>
      <c r="B7" s="373" t="s">
        <v>158</v>
      </c>
      <c r="C7" s="374" t="s">
        <v>16</v>
      </c>
      <c r="D7" s="374" t="s">
        <v>17</v>
      </c>
      <c r="E7" s="363" t="s">
        <v>80</v>
      </c>
      <c r="F7" s="363" t="s">
        <v>19</v>
      </c>
      <c r="G7" s="363" t="s">
        <v>20</v>
      </c>
      <c r="H7" s="364" t="s">
        <v>21</v>
      </c>
      <c r="I7" s="199"/>
      <c r="J7" s="365" t="s">
        <v>22</v>
      </c>
      <c r="K7" s="365"/>
      <c r="L7" s="365"/>
      <c r="M7" s="366" t="s">
        <v>23</v>
      </c>
      <c r="N7" s="366"/>
      <c r="O7" s="366"/>
      <c r="P7" s="365" t="s">
        <v>24</v>
      </c>
      <c r="Q7" s="365"/>
      <c r="R7" s="365"/>
      <c r="S7" s="367" t="s">
        <v>25</v>
      </c>
      <c r="T7" s="367" t="s">
        <v>26</v>
      </c>
      <c r="U7" s="362" t="s">
        <v>27</v>
      </c>
      <c r="V7" s="362" t="s">
        <v>28</v>
      </c>
      <c r="W7" s="368" t="s">
        <v>29</v>
      </c>
      <c r="X7" s="362" t="s">
        <v>30</v>
      </c>
    </row>
    <row r="8" spans="1:33" s="200" customFormat="1" ht="38.25" customHeight="1" x14ac:dyDescent="0.2">
      <c r="A8" s="372"/>
      <c r="B8" s="373"/>
      <c r="C8" s="374"/>
      <c r="D8" s="374"/>
      <c r="E8" s="363"/>
      <c r="F8" s="363"/>
      <c r="G8" s="363"/>
      <c r="H8" s="364"/>
      <c r="I8" s="199"/>
      <c r="J8" s="201" t="s">
        <v>31</v>
      </c>
      <c r="K8" s="202" t="s">
        <v>32</v>
      </c>
      <c r="L8" s="203" t="s">
        <v>33</v>
      </c>
      <c r="M8" s="201" t="s">
        <v>31</v>
      </c>
      <c r="N8" s="202" t="s">
        <v>32</v>
      </c>
      <c r="O8" s="203" t="s">
        <v>33</v>
      </c>
      <c r="P8" s="201" t="s">
        <v>31</v>
      </c>
      <c r="Q8" s="202" t="s">
        <v>32</v>
      </c>
      <c r="R8" s="203" t="s">
        <v>33</v>
      </c>
      <c r="S8" s="367"/>
      <c r="T8" s="367"/>
      <c r="U8" s="362"/>
      <c r="V8" s="362"/>
      <c r="W8" s="368"/>
      <c r="X8" s="362"/>
    </row>
    <row r="9" spans="1:33" s="204" customFormat="1" ht="42.75" customHeight="1" x14ac:dyDescent="0.25">
      <c r="A9" s="357" t="s">
        <v>159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</row>
    <row r="10" spans="1:33" s="206" customFormat="1" ht="42.75" customHeight="1" x14ac:dyDescent="0.2">
      <c r="A10" s="358" t="s">
        <v>160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205"/>
    </row>
    <row r="11" spans="1:33" s="215" customFormat="1" ht="42.75" customHeight="1" x14ac:dyDescent="0.2">
      <c r="A11" s="207">
        <f>RANK(W11,$W$11:$W$12)</f>
        <v>1</v>
      </c>
      <c r="B11" s="158" t="s">
        <v>133</v>
      </c>
      <c r="C11" s="31" t="s">
        <v>134</v>
      </c>
      <c r="D11" s="159" t="s">
        <v>99</v>
      </c>
      <c r="E11" s="48" t="s">
        <v>161</v>
      </c>
      <c r="F11" s="34"/>
      <c r="G11" s="35" t="s">
        <v>38</v>
      </c>
      <c r="H11" s="35" t="s">
        <v>12</v>
      </c>
      <c r="I11" s="208"/>
      <c r="J11" s="209">
        <v>198.5</v>
      </c>
      <c r="K11" s="210">
        <f>J11/3</f>
        <v>66.166666666666671</v>
      </c>
      <c r="L11" s="211">
        <f>RANK(K11,$K$11:$K$12,0)</f>
        <v>1</v>
      </c>
      <c r="M11" s="209">
        <v>192</v>
      </c>
      <c r="N11" s="210">
        <f>M11/3</f>
        <v>64</v>
      </c>
      <c r="O11" s="211">
        <f>RANK(N11,$N$11:$N$12,0)</f>
        <v>2</v>
      </c>
      <c r="P11" s="209">
        <v>191.5</v>
      </c>
      <c r="Q11" s="210">
        <f>P11/3</f>
        <v>63.833333333333336</v>
      </c>
      <c r="R11" s="211">
        <f>RANK(Q11,$Q$11:$Q$12,0)</f>
        <v>1</v>
      </c>
      <c r="S11" s="211"/>
      <c r="T11" s="211"/>
      <c r="U11" s="212">
        <f>P11+M11+J11</f>
        <v>582</v>
      </c>
      <c r="V11" s="213"/>
      <c r="W11" s="210">
        <f>(K11+N11+Q11)/3</f>
        <v>64.666666666666671</v>
      </c>
      <c r="X11" s="214"/>
      <c r="Y11" s="206"/>
      <c r="Z11" s="206"/>
      <c r="AA11" s="206"/>
      <c r="AB11" s="206"/>
      <c r="AC11" s="206"/>
      <c r="AD11" s="206"/>
      <c r="AE11" s="206"/>
      <c r="AF11" s="206"/>
      <c r="AG11" s="206"/>
    </row>
    <row r="12" spans="1:33" s="215" customFormat="1" ht="42.75" customHeight="1" x14ac:dyDescent="0.2">
      <c r="A12" s="207">
        <f>RANK(W12,$W$11:$W$12)</f>
        <v>2</v>
      </c>
      <c r="B12" s="113" t="s">
        <v>102</v>
      </c>
      <c r="C12" s="31" t="s">
        <v>103</v>
      </c>
      <c r="D12" s="114">
        <v>1</v>
      </c>
      <c r="E12" s="33" t="s">
        <v>162</v>
      </c>
      <c r="F12" s="49"/>
      <c r="G12" s="216" t="s">
        <v>163</v>
      </c>
      <c r="H12" s="217" t="s">
        <v>164</v>
      </c>
      <c r="I12" s="208"/>
      <c r="J12" s="209">
        <v>186.5</v>
      </c>
      <c r="K12" s="210">
        <f>J12/3</f>
        <v>62.166666666666664</v>
      </c>
      <c r="L12" s="211">
        <f>RANK(K12,$K$11:$K$12,0)</f>
        <v>2</v>
      </c>
      <c r="M12" s="209">
        <v>193</v>
      </c>
      <c r="N12" s="210">
        <f>M12/3</f>
        <v>64.333333333333329</v>
      </c>
      <c r="O12" s="211">
        <f>RANK(N12,$N$11:$N$12,0)</f>
        <v>1</v>
      </c>
      <c r="P12" s="209">
        <v>182</v>
      </c>
      <c r="Q12" s="210">
        <f>P12/3</f>
        <v>60.666666666666664</v>
      </c>
      <c r="R12" s="211">
        <f>RANK(Q12,$Q$11:$Q$12,0)</f>
        <v>2</v>
      </c>
      <c r="S12" s="211"/>
      <c r="T12" s="211"/>
      <c r="U12" s="212">
        <f>P12+M12+J12</f>
        <v>561.5</v>
      </c>
      <c r="V12" s="213"/>
      <c r="W12" s="210">
        <f>(K12+N12+Q12)/3</f>
        <v>62.388888888888886</v>
      </c>
      <c r="X12" s="214"/>
      <c r="Y12" s="206"/>
      <c r="Z12" s="206"/>
      <c r="AA12" s="206"/>
      <c r="AB12" s="206"/>
      <c r="AC12" s="206"/>
      <c r="AD12" s="206"/>
      <c r="AE12" s="206"/>
      <c r="AF12" s="206"/>
      <c r="AG12" s="206"/>
    </row>
    <row r="13" spans="1:33" s="206" customFormat="1" ht="42.75" customHeight="1" x14ac:dyDescent="0.2">
      <c r="A13" s="359" t="s">
        <v>165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1"/>
      <c r="X13" s="218"/>
      <c r="Y13" s="215"/>
      <c r="Z13" s="215"/>
      <c r="AA13" s="215"/>
      <c r="AB13" s="215"/>
      <c r="AC13" s="215"/>
      <c r="AD13" s="215"/>
      <c r="AE13" s="215"/>
      <c r="AF13" s="215"/>
      <c r="AG13" s="215"/>
    </row>
    <row r="14" spans="1:33" s="206" customFormat="1" ht="42.75" customHeight="1" x14ac:dyDescent="0.2">
      <c r="A14" s="219">
        <f>RANK(W14,$W$14:$W$17)</f>
        <v>1</v>
      </c>
      <c r="B14" s="30" t="s">
        <v>166</v>
      </c>
      <c r="C14" s="44" t="s">
        <v>167</v>
      </c>
      <c r="D14" s="114" t="s">
        <v>99</v>
      </c>
      <c r="E14" s="220" t="s">
        <v>168</v>
      </c>
      <c r="F14" s="49" t="s">
        <v>169</v>
      </c>
      <c r="G14" s="35" t="s">
        <v>170</v>
      </c>
      <c r="H14" s="221" t="s">
        <v>12</v>
      </c>
      <c r="I14" s="36"/>
      <c r="J14" s="37">
        <v>197</v>
      </c>
      <c r="K14" s="222">
        <f>J14/3</f>
        <v>65.666666666666671</v>
      </c>
      <c r="L14" s="39">
        <f>RANK(K14,$K$14:$K$17,0)</f>
        <v>3</v>
      </c>
      <c r="M14" s="37">
        <v>208</v>
      </c>
      <c r="N14" s="222">
        <f>M14/3</f>
        <v>69.333333333333329</v>
      </c>
      <c r="O14" s="39">
        <f>RANK(N14,$N$14:$N$17,0)</f>
        <v>1</v>
      </c>
      <c r="P14" s="37">
        <v>200.5</v>
      </c>
      <c r="Q14" s="222">
        <f>P14/3</f>
        <v>66.833333333333329</v>
      </c>
      <c r="R14" s="39">
        <f>RANK(Q14,$Q$14:$Q$17,0)</f>
        <v>1</v>
      </c>
      <c r="S14" s="39"/>
      <c r="T14" s="39"/>
      <c r="U14" s="40">
        <f>P14+M14+J14</f>
        <v>605.5</v>
      </c>
      <c r="V14" s="41"/>
      <c r="W14" s="222">
        <f>(K14+N14+Q14)/3</f>
        <v>67.277777777777771</v>
      </c>
      <c r="X14" s="27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s="28" customFormat="1" ht="42.75" customHeight="1" x14ac:dyDescent="0.2">
      <c r="A15" s="219">
        <f t="shared" ref="A15" si="0">RANK(W15,$W$14:$W$17)</f>
        <v>2</v>
      </c>
      <c r="B15" s="33" t="s">
        <v>171</v>
      </c>
      <c r="C15" s="50" t="s">
        <v>172</v>
      </c>
      <c r="D15" s="159" t="s">
        <v>99</v>
      </c>
      <c r="E15" s="33" t="s">
        <v>173</v>
      </c>
      <c r="F15" s="34"/>
      <c r="G15" s="159" t="s">
        <v>38</v>
      </c>
      <c r="H15" s="35" t="s">
        <v>12</v>
      </c>
      <c r="I15" s="36"/>
      <c r="J15" s="37">
        <v>202.5</v>
      </c>
      <c r="K15" s="222">
        <f>J15/3</f>
        <v>67.5</v>
      </c>
      <c r="L15" s="39">
        <f t="shared" ref="L15" si="1">RANK(K15,$K$14:$K$17,0)</f>
        <v>1</v>
      </c>
      <c r="M15" s="37">
        <v>196.5</v>
      </c>
      <c r="N15" s="222">
        <f>M15/3</f>
        <v>65.5</v>
      </c>
      <c r="O15" s="39">
        <f t="shared" ref="O15" si="2">RANK(N15,$N$14:$N$17,0)</f>
        <v>2</v>
      </c>
      <c r="P15" s="37">
        <v>200.5</v>
      </c>
      <c r="Q15" s="222">
        <f>P15/3</f>
        <v>66.833333333333329</v>
      </c>
      <c r="R15" s="39">
        <f t="shared" ref="R15" si="3">RANK(Q15,$Q$14:$Q$17,0)</f>
        <v>1</v>
      </c>
      <c r="S15" s="39"/>
      <c r="T15" s="39"/>
      <c r="U15" s="40">
        <f>P15+M15+J15</f>
        <v>599.5</v>
      </c>
      <c r="V15" s="41"/>
      <c r="W15" s="222">
        <f>(K15+N15+Q15)/3</f>
        <v>66.6111111111111</v>
      </c>
      <c r="X15" s="27"/>
    </row>
    <row r="16" spans="1:33" s="28" customFormat="1" ht="42.75" customHeight="1" x14ac:dyDescent="0.2">
      <c r="A16" s="219">
        <v>3</v>
      </c>
      <c r="B16" s="30" t="s">
        <v>174</v>
      </c>
      <c r="C16" s="31" t="s">
        <v>175</v>
      </c>
      <c r="D16" s="47"/>
      <c r="E16" s="48" t="s">
        <v>176</v>
      </c>
      <c r="F16" s="49" t="s">
        <v>177</v>
      </c>
      <c r="G16" s="35" t="s">
        <v>178</v>
      </c>
      <c r="H16" s="46" t="s">
        <v>12</v>
      </c>
      <c r="I16" s="208"/>
      <c r="J16" s="209">
        <v>198.5</v>
      </c>
      <c r="K16" s="210">
        <f>J16/3-0.5</f>
        <v>65.666666666666671</v>
      </c>
      <c r="L16" s="39">
        <f>RANK(K16,$K$14:$K$17,0)</f>
        <v>3</v>
      </c>
      <c r="M16" s="209">
        <v>191</v>
      </c>
      <c r="N16" s="210">
        <f>M16/3-0.5</f>
        <v>63.166666666666664</v>
      </c>
      <c r="O16" s="39">
        <f>RANK(N16,$N$14:$N$17,0)</f>
        <v>3</v>
      </c>
      <c r="P16" s="209">
        <v>186</v>
      </c>
      <c r="Q16" s="210">
        <f>P16/3-0.5</f>
        <v>61.5</v>
      </c>
      <c r="R16" s="39">
        <f>RANK(Q16,$Q$14:$Q$17,0)</f>
        <v>4</v>
      </c>
      <c r="S16" s="211"/>
      <c r="T16" s="211"/>
      <c r="U16" s="212">
        <f>P16+M16+J16</f>
        <v>575.5</v>
      </c>
      <c r="V16" s="213">
        <v>40</v>
      </c>
      <c r="W16" s="210">
        <f>(K16+N16+Q16)/3</f>
        <v>63.44444444444445</v>
      </c>
      <c r="X16" s="214"/>
      <c r="Y16" s="206"/>
      <c r="Z16" s="206"/>
      <c r="AA16" s="206"/>
      <c r="AB16" s="206"/>
      <c r="AC16" s="206"/>
      <c r="AD16" s="206"/>
      <c r="AE16" s="206"/>
      <c r="AF16" s="206"/>
      <c r="AG16" s="206"/>
    </row>
    <row r="17" spans="1:33" s="28" customFormat="1" ht="42.75" customHeight="1" x14ac:dyDescent="0.2">
      <c r="A17" s="219">
        <v>4</v>
      </c>
      <c r="B17" s="70" t="s">
        <v>179</v>
      </c>
      <c r="C17" s="71" t="s">
        <v>180</v>
      </c>
      <c r="D17" s="51"/>
      <c r="E17" s="33" t="s">
        <v>181</v>
      </c>
      <c r="F17" s="34" t="s">
        <v>182</v>
      </c>
      <c r="G17" s="47" t="s">
        <v>183</v>
      </c>
      <c r="H17" s="157" t="s">
        <v>184</v>
      </c>
      <c r="I17" s="36"/>
      <c r="J17" s="37">
        <v>198</v>
      </c>
      <c r="K17" s="222">
        <f>J17/3</f>
        <v>66</v>
      </c>
      <c r="L17" s="39">
        <f>RANK(K17,$K$14:$K$17,0)</f>
        <v>2</v>
      </c>
      <c r="M17" s="37">
        <v>186</v>
      </c>
      <c r="N17" s="222">
        <f>M17/3</f>
        <v>62</v>
      </c>
      <c r="O17" s="39">
        <f>RANK(N17,$N$14:$N$17,0)</f>
        <v>4</v>
      </c>
      <c r="P17" s="37">
        <v>187</v>
      </c>
      <c r="Q17" s="222">
        <f>P17/3</f>
        <v>62.333333333333336</v>
      </c>
      <c r="R17" s="39">
        <f>RANK(Q17,$Q$14:$Q$17,0)</f>
        <v>3</v>
      </c>
      <c r="S17" s="39"/>
      <c r="T17" s="39"/>
      <c r="U17" s="40">
        <f>P17+M17+J17</f>
        <v>571</v>
      </c>
      <c r="V17" s="41">
        <v>38</v>
      </c>
      <c r="W17" s="222">
        <f>(K17+N17+Q17)/3</f>
        <v>63.44444444444445</v>
      </c>
      <c r="X17" s="27"/>
    </row>
    <row r="18" spans="1:33" s="206" customFormat="1" ht="42.75" customHeight="1" x14ac:dyDescent="0.2">
      <c r="A18" s="359" t="s">
        <v>185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1"/>
      <c r="X18" s="218"/>
      <c r="Y18" s="215"/>
      <c r="Z18" s="215"/>
      <c r="AA18" s="215"/>
      <c r="AB18" s="215"/>
      <c r="AC18" s="215"/>
      <c r="AD18" s="215"/>
      <c r="AE18" s="215"/>
      <c r="AF18" s="215"/>
      <c r="AG18" s="215"/>
    </row>
    <row r="19" spans="1:33" s="206" customFormat="1" ht="42.75" customHeight="1" x14ac:dyDescent="0.25">
      <c r="A19" s="219">
        <f>RANK(W19,$W$19:$W$21)</f>
        <v>1</v>
      </c>
      <c r="B19" s="48" t="s">
        <v>186</v>
      </c>
      <c r="C19" s="50" t="s">
        <v>187</v>
      </c>
      <c r="D19" s="223"/>
      <c r="E19" s="224" t="s">
        <v>188</v>
      </c>
      <c r="F19" s="225"/>
      <c r="G19" s="226" t="s">
        <v>38</v>
      </c>
      <c r="H19" s="46" t="s">
        <v>12</v>
      </c>
      <c r="I19" s="36"/>
      <c r="J19" s="37">
        <v>195.5</v>
      </c>
      <c r="K19" s="222">
        <f>J19/3</f>
        <v>65.166666666666671</v>
      </c>
      <c r="L19" s="39">
        <f>RANK(K19,$K$19:$K$21,0)</f>
        <v>1</v>
      </c>
      <c r="M19" s="37">
        <v>195.5</v>
      </c>
      <c r="N19" s="222">
        <f>M19/3</f>
        <v>65.166666666666671</v>
      </c>
      <c r="O19" s="39">
        <f>RANK(N19,$N$19:$N$21,0)</f>
        <v>1</v>
      </c>
      <c r="P19" s="37">
        <v>189.5</v>
      </c>
      <c r="Q19" s="222">
        <f>P19/3</f>
        <v>63.166666666666664</v>
      </c>
      <c r="R19" s="39">
        <f>RANK(Q19,$Q$19:$Q$21,0)</f>
        <v>2</v>
      </c>
      <c r="S19" s="39"/>
      <c r="T19" s="39"/>
      <c r="U19" s="40">
        <f>P19+M19+J19</f>
        <v>580.5</v>
      </c>
      <c r="V19" s="41"/>
      <c r="W19" s="222">
        <f>(K19+N19+Q19)/3</f>
        <v>64.5</v>
      </c>
      <c r="X19" s="27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3" s="28" customFormat="1" ht="42.75" customHeight="1" x14ac:dyDescent="0.2">
      <c r="A20" s="219">
        <f>RANK(W20,$W$19:$W$21)</f>
        <v>2</v>
      </c>
      <c r="B20" s="158" t="s">
        <v>189</v>
      </c>
      <c r="C20" s="71" t="s">
        <v>115</v>
      </c>
      <c r="D20" s="32"/>
      <c r="E20" s="33" t="s">
        <v>190</v>
      </c>
      <c r="F20" s="49" t="s">
        <v>191</v>
      </c>
      <c r="G20" s="216" t="s">
        <v>192</v>
      </c>
      <c r="H20" s="46" t="s">
        <v>12</v>
      </c>
      <c r="I20" s="36"/>
      <c r="J20" s="37">
        <v>193.5</v>
      </c>
      <c r="K20" s="222">
        <f>J20/3</f>
        <v>64.5</v>
      </c>
      <c r="L20" s="39">
        <f>RANK(K20,$K$19:$K$21,0)</f>
        <v>2</v>
      </c>
      <c r="M20" s="37">
        <v>195</v>
      </c>
      <c r="N20" s="222">
        <f>M20/3</f>
        <v>65</v>
      </c>
      <c r="O20" s="39">
        <f>RANK(N20,$N$19:$N$21,0)</f>
        <v>2</v>
      </c>
      <c r="P20" s="37">
        <v>190.5</v>
      </c>
      <c r="Q20" s="222">
        <f>P20/3</f>
        <v>63.5</v>
      </c>
      <c r="R20" s="39">
        <f>RANK(Q20,$Q$19:$Q$21,0)</f>
        <v>1</v>
      </c>
      <c r="S20" s="39"/>
      <c r="T20" s="39"/>
      <c r="U20" s="40">
        <f>P20+M20+J20</f>
        <v>579</v>
      </c>
      <c r="V20" s="41"/>
      <c r="W20" s="222">
        <f>(K20+N20+Q20)/3</f>
        <v>64.333333333333329</v>
      </c>
      <c r="X20" s="27"/>
    </row>
    <row r="21" spans="1:33" s="28" customFormat="1" ht="42.75" customHeight="1" x14ac:dyDescent="0.2">
      <c r="A21" s="219">
        <f>RANK(W21,$W$19:$W$21)</f>
        <v>3</v>
      </c>
      <c r="B21" s="30" t="s">
        <v>193</v>
      </c>
      <c r="C21" s="44" t="s">
        <v>194</v>
      </c>
      <c r="D21" s="32" t="s">
        <v>40</v>
      </c>
      <c r="E21" s="33" t="s">
        <v>195</v>
      </c>
      <c r="F21" s="49" t="s">
        <v>196</v>
      </c>
      <c r="G21" s="216" t="s">
        <v>121</v>
      </c>
      <c r="H21" s="35" t="s">
        <v>107</v>
      </c>
      <c r="I21" s="36"/>
      <c r="J21" s="37">
        <v>171</v>
      </c>
      <c r="K21" s="222">
        <f>J21/3</f>
        <v>57</v>
      </c>
      <c r="L21" s="39">
        <f>RANK(K21,$K$19:$K$21,0)</f>
        <v>3</v>
      </c>
      <c r="M21" s="37">
        <v>163</v>
      </c>
      <c r="N21" s="222">
        <f>M21/3</f>
        <v>54.333333333333336</v>
      </c>
      <c r="O21" s="39">
        <f>RANK(N21,$N$19:$N$21,0)</f>
        <v>3</v>
      </c>
      <c r="P21" s="37">
        <v>172.5</v>
      </c>
      <c r="Q21" s="222">
        <f>P21/3</f>
        <v>57.5</v>
      </c>
      <c r="R21" s="39">
        <f>RANK(Q21,$Q$19:$Q$21,0)</f>
        <v>3</v>
      </c>
      <c r="S21" s="39"/>
      <c r="T21" s="39"/>
      <c r="U21" s="40">
        <f>P21+M21+J21</f>
        <v>506.5</v>
      </c>
      <c r="V21" s="41"/>
      <c r="W21" s="222">
        <f>(K21+N21+Q21)/3</f>
        <v>56.277777777777779</v>
      </c>
      <c r="X21" s="27"/>
    </row>
    <row r="22" spans="1:33" s="206" customFormat="1" ht="42.75" customHeight="1" x14ac:dyDescent="0.2">
      <c r="A22" s="358" t="s">
        <v>197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205"/>
    </row>
    <row r="23" spans="1:33" s="206" customFormat="1" ht="42.75" customHeight="1" x14ac:dyDescent="0.2">
      <c r="A23" s="227">
        <f>RANK(W23,$W$23:$W$23)</f>
        <v>1</v>
      </c>
      <c r="B23" s="30" t="s">
        <v>198</v>
      </c>
      <c r="C23" s="44" t="s">
        <v>199</v>
      </c>
      <c r="D23" s="47" t="s">
        <v>99</v>
      </c>
      <c r="E23" s="33" t="s">
        <v>200</v>
      </c>
      <c r="F23" s="49" t="s">
        <v>201</v>
      </c>
      <c r="G23" s="216" t="s">
        <v>38</v>
      </c>
      <c r="H23" s="47" t="s">
        <v>12</v>
      </c>
      <c r="I23" s="228"/>
      <c r="J23" s="229">
        <v>213.5</v>
      </c>
      <c r="K23" s="230">
        <f>J23/3.3-0.5</f>
        <v>64.196969696969703</v>
      </c>
      <c r="L23" s="231">
        <f>RANK(K23,$K$23:$K$23,0)</f>
        <v>1</v>
      </c>
      <c r="M23" s="232">
        <v>215</v>
      </c>
      <c r="N23" s="230">
        <f>M23/3.3-0.5</f>
        <v>64.651515151515156</v>
      </c>
      <c r="O23" s="231">
        <f>RANK(N23,$N$23:$N$23,0)</f>
        <v>1</v>
      </c>
      <c r="P23" s="232">
        <v>210.5</v>
      </c>
      <c r="Q23" s="230">
        <f>P23/3.3-0.5</f>
        <v>63.287878787878789</v>
      </c>
      <c r="R23" s="233">
        <f>RANK(Q23,$Q$23:$Q$23,0)</f>
        <v>1</v>
      </c>
      <c r="S23" s="211">
        <v>1</v>
      </c>
      <c r="T23" s="211"/>
      <c r="U23" s="212">
        <f>P23+M23+J23</f>
        <v>639</v>
      </c>
      <c r="V23" s="213"/>
      <c r="W23" s="210">
        <f>(K23+N23+Q23)/3</f>
        <v>64.045454545454547</v>
      </c>
      <c r="X23" s="27"/>
    </row>
    <row r="24" spans="1:33" s="234" customFormat="1" ht="42.75" customHeight="1" x14ac:dyDescent="0.3">
      <c r="A24" s="53" t="s">
        <v>68</v>
      </c>
      <c r="B24" s="54"/>
      <c r="C24" s="54"/>
      <c r="D24" s="54"/>
      <c r="E24" s="55"/>
      <c r="F24" s="54"/>
      <c r="G24" s="54"/>
      <c r="H24" s="53" t="s">
        <v>69</v>
      </c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W24" s="236"/>
    </row>
    <row r="25" spans="1:33" s="234" customFormat="1" ht="42.75" customHeight="1" x14ac:dyDescent="0.3">
      <c r="A25" s="53" t="s">
        <v>70</v>
      </c>
      <c r="B25" s="54"/>
      <c r="C25" s="54"/>
      <c r="D25" s="54"/>
      <c r="E25" s="55"/>
      <c r="F25" s="54"/>
      <c r="G25" s="54"/>
      <c r="H25" s="54" t="s">
        <v>71</v>
      </c>
      <c r="R25" s="235"/>
      <c r="W25" s="236"/>
    </row>
    <row r="26" spans="1:33" x14ac:dyDescent="0.25">
      <c r="W26" s="237"/>
    </row>
  </sheetData>
  <sheetProtection selectLockedCells="1" selectUnlockedCells="1"/>
  <mergeCells count="27">
    <mergeCell ref="A7:A8"/>
    <mergeCell ref="B7:B8"/>
    <mergeCell ref="C7:C8"/>
    <mergeCell ref="D7:D8"/>
    <mergeCell ref="E7:E8"/>
    <mergeCell ref="A2:W2"/>
    <mergeCell ref="A3:W3"/>
    <mergeCell ref="A4:W4"/>
    <mergeCell ref="A5:X5"/>
    <mergeCell ref="A6:E6"/>
    <mergeCell ref="X7:X8"/>
    <mergeCell ref="F7:F8"/>
    <mergeCell ref="G7:G8"/>
    <mergeCell ref="H7:H8"/>
    <mergeCell ref="J7:L7"/>
    <mergeCell ref="M7:O7"/>
    <mergeCell ref="P7:R7"/>
    <mergeCell ref="S7:S8"/>
    <mergeCell ref="T7:T8"/>
    <mergeCell ref="U7:U8"/>
    <mergeCell ref="V7:V8"/>
    <mergeCell ref="W7:W8"/>
    <mergeCell ref="A9:X9"/>
    <mergeCell ref="A10:W10"/>
    <mergeCell ref="A13:W13"/>
    <mergeCell ref="A18:W18"/>
    <mergeCell ref="A22:W22"/>
  </mergeCells>
  <printOptions horizontalCentered="1"/>
  <pageMargins left="0.19652777777777777" right="0.19652777777777777" top="0" bottom="0" header="0.51180555555555551" footer="0.51180555555555551"/>
  <pageSetup paperSize="9" scale="62" firstPageNumber="0" fitToHeight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N19"/>
  <sheetViews>
    <sheetView tabSelected="1" view="pageBreakPreview" topLeftCell="A2" zoomScale="70" zoomScaleNormal="60" zoomScaleSheetLayoutView="70" workbookViewId="0">
      <selection activeCell="K9" sqref="K9"/>
    </sheetView>
  </sheetViews>
  <sheetFormatPr defaultColWidth="9.33203125" defaultRowHeight="13.8" x14ac:dyDescent="0.25"/>
  <cols>
    <col min="1" max="1" width="7.6640625" style="97" customWidth="1"/>
    <col min="2" max="2" width="23.44140625" style="101" customWidth="1"/>
    <col min="3" max="3" width="9.33203125" style="101" hidden="1" customWidth="1"/>
    <col min="4" max="4" width="9.109375" style="97" customWidth="1"/>
    <col min="5" max="5" width="46.109375" style="97" customWidth="1"/>
    <col min="6" max="7" width="9.33203125" style="97" hidden="1" customWidth="1"/>
    <col min="8" max="8" width="28.6640625" style="97" customWidth="1"/>
    <col min="9" max="9" width="11.77734375" style="99" customWidth="1"/>
    <col min="10" max="10" width="11.77734375" style="97" customWidth="1"/>
    <col min="11" max="11" width="11.77734375" style="100" customWidth="1"/>
    <col min="12" max="12" width="11.77734375" style="99" customWidth="1"/>
    <col min="13" max="13" width="11.77734375" style="100" customWidth="1"/>
    <col min="14" max="14" width="3.109375" style="100" customWidth="1"/>
    <col min="15" max="15" width="13.6640625" style="97" customWidth="1"/>
    <col min="16" max="16" width="15.33203125" style="97" customWidth="1"/>
    <col min="17" max="17" width="15.77734375" style="100" customWidth="1"/>
    <col min="18" max="24" width="9.33203125" style="97" customWidth="1"/>
    <col min="25" max="16384" width="9.33203125" style="97"/>
  </cols>
  <sheetData>
    <row r="1" spans="1:248" s="67" customFormat="1" ht="14.25" hidden="1" customHeight="1" x14ac:dyDescent="0.25">
      <c r="A1" s="63" t="s">
        <v>0</v>
      </c>
      <c r="B1" s="65"/>
      <c r="C1" s="65"/>
      <c r="D1" s="65"/>
      <c r="E1" s="64"/>
      <c r="F1" s="64"/>
      <c r="G1" s="64"/>
      <c r="I1" s="76"/>
      <c r="J1" s="77"/>
      <c r="K1" s="78" t="s">
        <v>4</v>
      </c>
      <c r="L1" s="76"/>
      <c r="M1" s="78" t="s">
        <v>5</v>
      </c>
      <c r="N1" s="78"/>
      <c r="O1" s="77"/>
      <c r="P1" s="77"/>
      <c r="Q1" s="79" t="s">
        <v>6</v>
      </c>
      <c r="R1" s="66"/>
      <c r="S1" s="66"/>
      <c r="T1" s="66"/>
      <c r="U1" s="66"/>
      <c r="V1" s="66"/>
      <c r="W1" s="66"/>
      <c r="X1" s="66"/>
      <c r="Y1" s="66"/>
      <c r="Z1" s="66"/>
      <c r="AB1" s="66"/>
    </row>
    <row r="2" spans="1:248" s="11" customFormat="1" ht="34.5" customHeight="1" x14ac:dyDescent="0.4">
      <c r="A2" s="304" t="s">
        <v>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243"/>
      <c r="S2" s="243"/>
      <c r="T2" s="243"/>
      <c r="U2" s="243"/>
      <c r="V2" s="243"/>
      <c r="W2" s="243"/>
      <c r="X2" s="243"/>
    </row>
    <row r="3" spans="1:248" s="80" customFormat="1" ht="27.75" customHeight="1" x14ac:dyDescent="0.3">
      <c r="A3" s="319" t="s">
        <v>77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244"/>
      <c r="S3" s="244"/>
      <c r="T3" s="244"/>
      <c r="U3" s="244"/>
      <c r="V3" s="244"/>
      <c r="W3" s="244"/>
      <c r="X3" s="244"/>
    </row>
    <row r="4" spans="1:248" s="16" customFormat="1" ht="34.5" customHeight="1" x14ac:dyDescent="0.3">
      <c r="A4" s="307" t="s">
        <v>205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245"/>
      <c r="S4" s="245"/>
      <c r="T4" s="245"/>
      <c r="U4" s="245"/>
      <c r="V4" s="245"/>
      <c r="W4" s="246"/>
      <c r="X4" s="246"/>
      <c r="Y4" s="246"/>
    </row>
    <row r="5" spans="1:248" s="20" customFormat="1" ht="21.75" customHeight="1" x14ac:dyDescent="0.25">
      <c r="A5" s="308" t="s">
        <v>12</v>
      </c>
      <c r="B5" s="308"/>
      <c r="C5" s="308"/>
      <c r="D5" s="308"/>
      <c r="E5" s="308"/>
      <c r="F5" s="17"/>
      <c r="G5" s="17"/>
      <c r="H5" s="18"/>
      <c r="I5" s="18"/>
      <c r="J5" s="19"/>
      <c r="K5" s="19"/>
      <c r="L5" s="19"/>
      <c r="M5" s="19"/>
      <c r="N5" s="19"/>
      <c r="O5" s="19"/>
      <c r="Q5" s="198" t="s">
        <v>13</v>
      </c>
      <c r="R5" s="19"/>
      <c r="S5" s="308"/>
      <c r="T5" s="308"/>
      <c r="U5" s="308"/>
      <c r="V5" s="308"/>
      <c r="W5" s="308"/>
      <c r="X5" s="308"/>
    </row>
    <row r="6" spans="1:248" s="85" customFormat="1" ht="25.5" customHeight="1" x14ac:dyDescent="0.3">
      <c r="A6" s="385" t="s">
        <v>14</v>
      </c>
      <c r="B6" s="386" t="s">
        <v>79</v>
      </c>
      <c r="C6" s="83"/>
      <c r="D6" s="387" t="s">
        <v>17</v>
      </c>
      <c r="E6" s="388" t="s">
        <v>80</v>
      </c>
      <c r="F6" s="84"/>
      <c r="G6" s="84"/>
      <c r="H6" s="389" t="s">
        <v>81</v>
      </c>
      <c r="I6" s="310" t="s">
        <v>82</v>
      </c>
      <c r="J6" s="310"/>
      <c r="K6" s="310"/>
      <c r="L6" s="310"/>
      <c r="M6" s="310"/>
      <c r="N6" s="378" t="s">
        <v>83</v>
      </c>
      <c r="O6" s="379"/>
      <c r="P6" s="382" t="s">
        <v>84</v>
      </c>
      <c r="Q6" s="383" t="s">
        <v>85</v>
      </c>
    </row>
    <row r="7" spans="1:248" s="85" customFormat="1" ht="97.5" customHeight="1" x14ac:dyDescent="0.3">
      <c r="A7" s="385"/>
      <c r="B7" s="386"/>
      <c r="C7" s="83"/>
      <c r="D7" s="387"/>
      <c r="E7" s="388"/>
      <c r="F7" s="84"/>
      <c r="G7" s="84"/>
      <c r="H7" s="389"/>
      <c r="I7" s="247" t="s">
        <v>206</v>
      </c>
      <c r="J7" s="247" t="s">
        <v>207</v>
      </c>
      <c r="K7" s="247" t="s">
        <v>208</v>
      </c>
      <c r="L7" s="248" t="s">
        <v>209</v>
      </c>
      <c r="M7" s="249" t="s">
        <v>95</v>
      </c>
      <c r="N7" s="380"/>
      <c r="O7" s="381"/>
      <c r="P7" s="382"/>
      <c r="Q7" s="383"/>
    </row>
    <row r="8" spans="1:248" s="96" customFormat="1" ht="36" customHeight="1" x14ac:dyDescent="0.3">
      <c r="A8" s="375" t="s">
        <v>210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84"/>
    </row>
    <row r="9" spans="1:248" s="96" customFormat="1" ht="48.75" customHeight="1" x14ac:dyDescent="0.3">
      <c r="A9" s="250">
        <v>1</v>
      </c>
      <c r="B9" s="158" t="s">
        <v>211</v>
      </c>
      <c r="C9" s="251" t="s">
        <v>212</v>
      </c>
      <c r="D9" s="217" t="s">
        <v>99</v>
      </c>
      <c r="E9" s="33" t="s">
        <v>213</v>
      </c>
      <c r="F9" s="160" t="s">
        <v>214</v>
      </c>
      <c r="G9" s="159" t="s">
        <v>215</v>
      </c>
      <c r="H9" s="217" t="s">
        <v>107</v>
      </c>
      <c r="I9" s="252">
        <v>7</v>
      </c>
      <c r="J9" s="252">
        <v>7.5</v>
      </c>
      <c r="K9" s="252">
        <v>6.9</v>
      </c>
      <c r="L9" s="252">
        <v>7</v>
      </c>
      <c r="M9" s="252">
        <v>7.3</v>
      </c>
      <c r="N9" s="376">
        <f>SUM(I9:M9)</f>
        <v>35.699999999999996</v>
      </c>
      <c r="O9" s="377"/>
      <c r="P9" s="253"/>
      <c r="Q9" s="254">
        <f>N9/5*10</f>
        <v>71.399999999999991</v>
      </c>
    </row>
    <row r="10" spans="1:248" s="96" customFormat="1" ht="36" hidden="1" customHeight="1" x14ac:dyDescent="0.3">
      <c r="A10" s="375" t="s">
        <v>216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</row>
    <row r="11" spans="1:248" s="96" customFormat="1" ht="48.75" hidden="1" customHeight="1" x14ac:dyDescent="0.3">
      <c r="A11" s="250">
        <f>RANK(Q11,$Q$11:$Q$11)</f>
        <v>1</v>
      </c>
      <c r="B11" s="255" t="s">
        <v>217</v>
      </c>
      <c r="C11" s="256" t="s">
        <v>218</v>
      </c>
      <c r="D11" s="257" t="s">
        <v>76</v>
      </c>
      <c r="E11" s="258" t="s">
        <v>219</v>
      </c>
      <c r="F11" s="259" t="s">
        <v>220</v>
      </c>
      <c r="G11" s="260" t="s">
        <v>221</v>
      </c>
      <c r="H11" s="260" t="s">
        <v>12</v>
      </c>
      <c r="I11" s="252">
        <v>8.1999999999999993</v>
      </c>
      <c r="J11" s="252">
        <v>7.7</v>
      </c>
      <c r="K11" s="252">
        <v>7.1</v>
      </c>
      <c r="L11" s="252">
        <v>7.4</v>
      </c>
      <c r="M11" s="252">
        <v>7.9</v>
      </c>
      <c r="N11" s="376">
        <f>I11+J11+K11+L11+M11</f>
        <v>38.299999999999997</v>
      </c>
      <c r="O11" s="377"/>
      <c r="P11" s="253"/>
      <c r="Q11" s="254">
        <f>N11/5*10</f>
        <v>76.599999999999994</v>
      </c>
    </row>
    <row r="12" spans="1:248" s="96" customFormat="1" ht="36" hidden="1" customHeight="1" x14ac:dyDescent="0.3">
      <c r="A12" s="375" t="s">
        <v>222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</row>
    <row r="13" spans="1:248" s="96" customFormat="1" ht="48.75" hidden="1" customHeight="1" x14ac:dyDescent="0.3">
      <c r="A13" s="250">
        <v>1</v>
      </c>
      <c r="B13" s="255" t="s">
        <v>223</v>
      </c>
      <c r="C13" s="256" t="s">
        <v>224</v>
      </c>
      <c r="D13" s="257" t="s">
        <v>99</v>
      </c>
      <c r="E13" s="261" t="s">
        <v>225</v>
      </c>
      <c r="F13" s="259" t="s">
        <v>226</v>
      </c>
      <c r="G13" s="260" t="s">
        <v>221</v>
      </c>
      <c r="H13" s="260" t="s">
        <v>12</v>
      </c>
      <c r="I13" s="252">
        <v>7.1</v>
      </c>
      <c r="J13" s="252">
        <v>7.3</v>
      </c>
      <c r="K13" s="252">
        <v>6.9</v>
      </c>
      <c r="L13" s="252">
        <v>7</v>
      </c>
      <c r="M13" s="252">
        <v>7.3</v>
      </c>
      <c r="N13" s="376">
        <f>I13+J13+K13+L13+M13</f>
        <v>35.599999999999994</v>
      </c>
      <c r="O13" s="377"/>
      <c r="P13" s="253"/>
      <c r="Q13" s="254">
        <f>N13/5*10</f>
        <v>71.199999999999989</v>
      </c>
    </row>
    <row r="14" spans="1:248" s="262" customFormat="1" ht="45.75" hidden="1" customHeight="1" x14ac:dyDescent="0.25">
      <c r="A14" s="375" t="s">
        <v>227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/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3"/>
      <c r="HJ14" s="263"/>
      <c r="HK14" s="263"/>
      <c r="HL14" s="263"/>
      <c r="HM14" s="263"/>
      <c r="HN14" s="263"/>
      <c r="HO14" s="263"/>
      <c r="HP14" s="263"/>
      <c r="HQ14" s="263"/>
      <c r="HR14" s="263"/>
      <c r="HS14" s="263"/>
      <c r="HT14" s="263"/>
      <c r="HU14" s="263"/>
      <c r="HV14" s="263"/>
      <c r="HW14" s="263"/>
      <c r="HX14" s="263"/>
      <c r="HY14" s="263"/>
      <c r="HZ14" s="263"/>
      <c r="IA14" s="263"/>
      <c r="IB14" s="263"/>
      <c r="IC14" s="263"/>
      <c r="ID14" s="263"/>
      <c r="IE14" s="263"/>
      <c r="IF14" s="263"/>
      <c r="IG14" s="263"/>
      <c r="IH14" s="263"/>
      <c r="II14" s="263"/>
      <c r="IJ14" s="263"/>
      <c r="IK14" s="263"/>
      <c r="IL14" s="263"/>
      <c r="IM14" s="263"/>
      <c r="IN14" s="263"/>
    </row>
    <row r="15" spans="1:248" s="272" customFormat="1" ht="66" hidden="1" customHeight="1" x14ac:dyDescent="0.25">
      <c r="A15" s="264" t="s">
        <v>14</v>
      </c>
      <c r="B15" s="265" t="s">
        <v>228</v>
      </c>
      <c r="C15" s="266"/>
      <c r="D15" s="266" t="s">
        <v>17</v>
      </c>
      <c r="E15" s="265" t="s">
        <v>229</v>
      </c>
      <c r="F15" s="267" t="s">
        <v>230</v>
      </c>
      <c r="G15" s="265" t="s">
        <v>231</v>
      </c>
      <c r="H15" s="265" t="s">
        <v>21</v>
      </c>
      <c r="I15" s="268" t="s">
        <v>206</v>
      </c>
      <c r="J15" s="268" t="s">
        <v>207</v>
      </c>
      <c r="K15" s="268" t="s">
        <v>208</v>
      </c>
      <c r="L15" s="268" t="s">
        <v>209</v>
      </c>
      <c r="M15" s="268" t="s">
        <v>232</v>
      </c>
      <c r="N15" s="269" t="s">
        <v>233</v>
      </c>
      <c r="O15" s="270" t="s">
        <v>234</v>
      </c>
      <c r="P15" s="270" t="s">
        <v>235</v>
      </c>
      <c r="Q15" s="271" t="s">
        <v>236</v>
      </c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  <c r="IM15" s="273"/>
      <c r="IN15" s="273"/>
    </row>
    <row r="16" spans="1:248" s="262" customFormat="1" ht="45.75" hidden="1" customHeight="1" x14ac:dyDescent="0.25">
      <c r="A16" s="274">
        <v>1</v>
      </c>
      <c r="B16" s="275" t="s">
        <v>237</v>
      </c>
      <c r="C16" s="276" t="s">
        <v>238</v>
      </c>
      <c r="D16" s="277" t="s">
        <v>76</v>
      </c>
      <c r="E16" s="261" t="s">
        <v>239</v>
      </c>
      <c r="F16" s="278" t="s">
        <v>240</v>
      </c>
      <c r="G16" s="279" t="s">
        <v>204</v>
      </c>
      <c r="H16" s="280" t="s">
        <v>12</v>
      </c>
      <c r="I16" s="281">
        <v>6.7</v>
      </c>
      <c r="J16" s="281">
        <v>8.1</v>
      </c>
      <c r="K16" s="281">
        <v>7.1</v>
      </c>
      <c r="L16" s="281">
        <v>6.3</v>
      </c>
      <c r="M16" s="281">
        <v>6.7</v>
      </c>
      <c r="N16" s="282"/>
      <c r="O16" s="283">
        <f>(SUM(I16:M16))*2</f>
        <v>69.8</v>
      </c>
      <c r="P16" s="284">
        <v>65.893000000000001</v>
      </c>
      <c r="Q16" s="284">
        <f>(O16+P16)/2</f>
        <v>67.846499999999992</v>
      </c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  <c r="GN16" s="263"/>
      <c r="GO16" s="263"/>
      <c r="GP16" s="263"/>
      <c r="GQ16" s="263"/>
      <c r="GR16" s="263"/>
      <c r="GS16" s="263"/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3"/>
      <c r="HF16" s="263"/>
      <c r="HG16" s="263"/>
      <c r="HH16" s="263"/>
      <c r="HI16" s="263"/>
      <c r="HJ16" s="263"/>
      <c r="HK16" s="263"/>
      <c r="HL16" s="263"/>
      <c r="HM16" s="263"/>
      <c r="HN16" s="263"/>
      <c r="HO16" s="263"/>
      <c r="HP16" s="263"/>
      <c r="HQ16" s="263"/>
      <c r="HR16" s="263"/>
      <c r="HS16" s="263"/>
      <c r="HT16" s="263"/>
      <c r="HU16" s="263"/>
      <c r="HV16" s="263"/>
      <c r="HW16" s="263"/>
      <c r="HX16" s="263"/>
      <c r="HY16" s="263"/>
      <c r="HZ16" s="263"/>
      <c r="IA16" s="263"/>
      <c r="IB16" s="263"/>
      <c r="IC16" s="263"/>
      <c r="ID16" s="263"/>
      <c r="IE16" s="263"/>
      <c r="IF16" s="263"/>
      <c r="IG16" s="263"/>
      <c r="IH16" s="263"/>
      <c r="II16" s="263"/>
      <c r="IJ16" s="263"/>
      <c r="IK16" s="263"/>
      <c r="IL16" s="263"/>
      <c r="IM16" s="263"/>
      <c r="IN16" s="263"/>
    </row>
    <row r="17" spans="1:25" s="54" customFormat="1" ht="63.75" customHeight="1" x14ac:dyDescent="0.3">
      <c r="A17" s="53" t="s">
        <v>68</v>
      </c>
      <c r="E17" s="55"/>
      <c r="H17" s="53" t="s">
        <v>69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X17" s="57"/>
    </row>
    <row r="18" spans="1:25" s="54" customFormat="1" ht="63.75" customHeight="1" x14ac:dyDescent="0.3">
      <c r="A18" s="53" t="s">
        <v>70</v>
      </c>
      <c r="E18" s="55"/>
      <c r="H18" s="54" t="s">
        <v>71</v>
      </c>
      <c r="S18" s="53"/>
      <c r="T18" s="53"/>
      <c r="Y18" s="57"/>
    </row>
    <row r="19" spans="1:25" ht="42.75" customHeight="1" x14ac:dyDescent="0.25">
      <c r="B19" s="98"/>
      <c r="C19" s="98"/>
      <c r="D19" s="98"/>
      <c r="E19" s="98"/>
      <c r="F19" s="98"/>
      <c r="G19" s="98"/>
      <c r="H19" s="98"/>
    </row>
  </sheetData>
  <sheetProtection selectLockedCells="1" selectUnlockedCells="1"/>
  <mergeCells count="21">
    <mergeCell ref="S5:X5"/>
    <mergeCell ref="A6:A7"/>
    <mergeCell ref="B6:B7"/>
    <mergeCell ref="D6:D7"/>
    <mergeCell ref="E6:E7"/>
    <mergeCell ref="H6:H7"/>
    <mergeCell ref="N9:O9"/>
    <mergeCell ref="A2:Q2"/>
    <mergeCell ref="A3:Q3"/>
    <mergeCell ref="A4:Q4"/>
    <mergeCell ref="A5:E5"/>
    <mergeCell ref="I6:M6"/>
    <mergeCell ref="N6:O7"/>
    <mergeCell ref="P6:P7"/>
    <mergeCell ref="Q6:Q7"/>
    <mergeCell ref="A8:Q8"/>
    <mergeCell ref="A10:Q10"/>
    <mergeCell ref="N11:O11"/>
    <mergeCell ref="A12:Q12"/>
    <mergeCell ref="N13:O13"/>
    <mergeCell ref="A14:Q14"/>
  </mergeCells>
  <printOptions horizontalCentered="1"/>
  <pageMargins left="0" right="0" top="0" bottom="0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тест для нач.+ман1</vt:lpstr>
      <vt:lpstr>ТЕСТ ПОС.</vt:lpstr>
      <vt:lpstr>МП+СП</vt:lpstr>
      <vt:lpstr>ППД</vt:lpstr>
      <vt:lpstr>КПД</vt:lpstr>
      <vt:lpstr>ППЮ+КПЮ</vt:lpstr>
      <vt:lpstr>мол 4</vt:lpstr>
      <vt:lpstr>_90Excel_BuiltIn_Print_Area_2_1_7</vt:lpstr>
      <vt:lpstr>КПД!Excel_BuiltIn_Print_Area_4_9</vt:lpstr>
      <vt:lpstr>Excel_BuiltIn_Print_Area_4_9</vt:lpstr>
      <vt:lpstr>КПД!Заголовки_для_печати</vt:lpstr>
      <vt:lpstr>'МП+СП'!Заголовки_для_печати</vt:lpstr>
      <vt:lpstr>ППД!Заголовки_для_печати</vt:lpstr>
      <vt:lpstr>'ППЮ+КПЮ'!Заголовки_для_печати</vt:lpstr>
      <vt:lpstr>'тест для нач.+ман1'!Заголовки_для_печати</vt:lpstr>
      <vt:lpstr>КПД!Область_печати</vt:lpstr>
      <vt:lpstr>'мол 4'!Область_печати</vt:lpstr>
      <vt:lpstr>'МП+СП'!Область_печати</vt:lpstr>
      <vt:lpstr>ППД!Область_печати</vt:lpstr>
      <vt:lpstr>'ППЮ+КПЮ'!Область_печати</vt:lpstr>
      <vt:lpstr>'тест для нач.+ман1'!Область_печати</vt:lpstr>
      <vt:lpstr>'ТЕСТ ПОС.'!Область_печати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Горбачев Алексей Иванович</dc:creator>
  <cp:lastModifiedBy>ASUS K501L</cp:lastModifiedBy>
  <cp:lastPrinted>2018-11-18T12:58:09Z</cp:lastPrinted>
  <dcterms:created xsi:type="dcterms:W3CDTF">2018-11-18T12:48:41Z</dcterms:created>
  <dcterms:modified xsi:type="dcterms:W3CDTF">2018-11-22T14:11:03Z</dcterms:modified>
</cp:coreProperties>
</file>