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8100" activeTab="3"/>
  </bookViews>
  <sheets>
    <sheet name="ТЕСТ ПОС." sheetId="1" r:id="rId1"/>
    <sheet name="ППД КПД ТДН" sheetId="2" r:id="rId2"/>
    <sheet name="МП СП1 КПЮр БП" sheetId="3" r:id="rId3"/>
    <sheet name="ППЮ КПЮ" sheetId="4" r:id="rId4"/>
  </sheets>
  <externalReferences>
    <externalReference r:id="rId7"/>
  </externalReferences>
  <definedNames>
    <definedName name="_xlnm.Print_Area" localSheetId="2">'МП СП1 КПЮр БП'!$A$1:$Y$17</definedName>
    <definedName name="_xlnm.Print_Area" localSheetId="1">'ППД КПД ТДН'!$A$1:$V$33</definedName>
    <definedName name="_xlnm.Print_Area" localSheetId="3">'ППЮ КПЮ'!$A$1:$V$27</definedName>
    <definedName name="_xlnm.Print_Area" localSheetId="0">'ТЕСТ ПОС.'!$A$2:$T$13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<sst xmlns="http://schemas.openxmlformats.org/spreadsheetml/2006/main" count="392" uniqueCount="201">
  <si>
    <t>Place</t>
  </si>
  <si>
    <t>Perc2</t>
  </si>
  <si>
    <t>Perc3</t>
  </si>
  <si>
    <t>PercSum</t>
  </si>
  <si>
    <t>ОТКРЫТЫЙ КУБОК КСК «РУССКИЙ АЛМАЗ» ПО ВЫЕЗДКЕ, 9 ЭТАП
памяти двукратного Олимпийского чемпиона по выездке Ивана Кизимова</t>
  </si>
  <si>
    <t>ВЫЕЗДКА</t>
  </si>
  <si>
    <t xml:space="preserve">ТЕХНИЧЕСКИЕ РЕЗУЛЬТАТЫ </t>
  </si>
  <si>
    <t>Судьи:Гурьянова Г.(Московская обл.), Елисеева А. (Москва), Семенова Ю. (Москва)</t>
  </si>
  <si>
    <t>КСК "Русский Алмаз", МО</t>
  </si>
  <si>
    <t>29 СЕНТЯБРЯ  2019  г.</t>
  </si>
  <si>
    <t>Место</t>
  </si>
  <si>
    <t>Фамилия, имя</t>
  </si>
  <si>
    <t>Звание, разряд</t>
  </si>
  <si>
    <r>
      <t>Кличка лошади, г.р.,</t>
    </r>
    <r>
      <rPr>
        <i/>
        <sz val="8"/>
        <rFont val="Verdana"/>
        <family val="2"/>
      </rPr>
      <t xml:space="preserve"> </t>
    </r>
  </si>
  <si>
    <t>Команда</t>
  </si>
  <si>
    <t>Оценка</t>
  </si>
  <si>
    <t>Общая оценка</t>
  </si>
  <si>
    <t>ОШИБКИ</t>
  </si>
  <si>
    <t>Результат в %</t>
  </si>
  <si>
    <t>Положение корпуса на шагу</t>
  </si>
  <si>
    <t>Положение ног на шагу</t>
  </si>
  <si>
    <t>Положение рук на шагу</t>
  </si>
  <si>
    <t>Положение головы на шагу</t>
  </si>
  <si>
    <t>Положение корпуса на рыси</t>
  </si>
  <si>
    <t>Положение ног на рыси</t>
  </si>
  <si>
    <t>Положение рук на рыси</t>
  </si>
  <si>
    <t>Положение головы на рыси</t>
  </si>
  <si>
    <t>Применение средств управления</t>
  </si>
  <si>
    <t>Общее
 впечатление</t>
  </si>
  <si>
    <t>ТЕСТ ПОСАДКА (рысь)</t>
  </si>
  <si>
    <r>
      <t xml:space="preserve">СЕДЫХ </t>
    </r>
    <r>
      <rPr>
        <sz val="11"/>
        <rFont val="Verdana"/>
        <family val="2"/>
      </rPr>
      <t>Артем, 2011</t>
    </r>
  </si>
  <si>
    <r>
      <t xml:space="preserve">СМОКИ-04, </t>
    </r>
    <r>
      <rPr>
        <sz val="11"/>
        <rFont val="Verdana"/>
        <family val="2"/>
      </rPr>
      <t>мер., рыж., шетл., Магнат, Россия</t>
    </r>
  </si>
  <si>
    <t>Исачкина Р.</t>
  </si>
  <si>
    <r>
      <t xml:space="preserve">ШУМИЛОВ </t>
    </r>
    <r>
      <rPr>
        <sz val="11"/>
        <rFont val="Verdana"/>
        <family val="2"/>
      </rPr>
      <t>Максим, 2012</t>
    </r>
  </si>
  <si>
    <t xml:space="preserve">Главный судья                                                                                                                                                              </t>
  </si>
  <si>
    <t>Гурьянова Г., ВК (Московская обл.)</t>
  </si>
  <si>
    <t xml:space="preserve">Главный секретарь                                                           </t>
  </si>
  <si>
    <t>Горская Н., ВК (Москва)</t>
  </si>
  <si>
    <t>Rider_ID</t>
  </si>
  <si>
    <t>Horse_ID</t>
  </si>
  <si>
    <t>Perc1</t>
  </si>
  <si>
    <t>Технические результаты</t>
  </si>
  <si>
    <r>
      <t xml:space="preserve">Судьи: Е- Елисеева А. (Москва), </t>
    </r>
    <r>
      <rPr>
        <b/>
        <sz val="14"/>
        <rFont val="Verdana"/>
        <family val="2"/>
      </rPr>
      <t>С- Семенова Ю. (Москва),</t>
    </r>
    <r>
      <rPr>
        <sz val="14"/>
        <rFont val="Verdana"/>
        <family val="2"/>
      </rPr>
      <t xml:space="preserve"> М- Гурьянова Г.(Московская обл.)</t>
    </r>
  </si>
  <si>
    <r>
      <t xml:space="preserve">Фамилия, </t>
    </r>
    <r>
      <rPr>
        <i/>
        <sz val="8"/>
        <rFont val="Verdana"/>
        <family val="2"/>
      </rPr>
      <t>имя всадника</t>
    </r>
  </si>
  <si>
    <t>Рег. № ФКСР</t>
  </si>
  <si>
    <t>№ паспорта ФКСР лошади</t>
  </si>
  <si>
    <t>Владелец                          лошади</t>
  </si>
  <si>
    <t>Команда, регион</t>
  </si>
  <si>
    <t>Е</t>
  </si>
  <si>
    <t>С</t>
  </si>
  <si>
    <t>М</t>
  </si>
  <si>
    <t>Ошибки в схеме</t>
  </si>
  <si>
    <t>прочие ошибки</t>
  </si>
  <si>
    <t>Всего
баллов</t>
  </si>
  <si>
    <t>Общие оценки</t>
  </si>
  <si>
    <t>Всего
%</t>
  </si>
  <si>
    <t>Выполн
норм.</t>
  </si>
  <si>
    <t>баллы</t>
  </si>
  <si>
    <t>%</t>
  </si>
  <si>
    <t>место</t>
  </si>
  <si>
    <t>Тест для начинающих</t>
  </si>
  <si>
    <r>
      <t xml:space="preserve">БУРДЫГА </t>
    </r>
    <r>
      <rPr>
        <sz val="11"/>
        <rFont val="Verdana"/>
        <family val="2"/>
      </rPr>
      <t>Анастасия, 2005</t>
    </r>
  </si>
  <si>
    <t>б/н</t>
  </si>
  <si>
    <t>б/р</t>
  </si>
  <si>
    <r>
      <t xml:space="preserve">БАЛ-00, </t>
    </r>
    <r>
      <rPr>
        <sz val="11"/>
        <rFont val="Verdana"/>
        <family val="2"/>
      </rPr>
      <t>мер., сер., орл. Рыс., Папирус, МКЗ №1</t>
    </r>
  </si>
  <si>
    <t>плем.</t>
  </si>
  <si>
    <t>ПРЕДВАРИТЕЛЬНЫЙ ПРИЗ А. ДЕТИ.</t>
  </si>
  <si>
    <t>ЗАЧЁТ ДЛЯ ДЕТЕЙ</t>
  </si>
  <si>
    <r>
      <t>БЕЛЕЦКАЯ</t>
    </r>
    <r>
      <rPr>
        <sz val="11"/>
        <rFont val="Verdana"/>
        <family val="2"/>
      </rPr>
      <t xml:space="preserve"> Ксения, 2006</t>
    </r>
  </si>
  <si>
    <t>009206</t>
  </si>
  <si>
    <r>
      <t xml:space="preserve">ПРОВИНЦИЯ-09, </t>
    </r>
    <r>
      <rPr>
        <sz val="11"/>
        <rFont val="Verdana"/>
        <family val="2"/>
      </rPr>
      <t>коб., гнед., ПСЛ, Горзный, Россия</t>
    </r>
  </si>
  <si>
    <t>016377</t>
  </si>
  <si>
    <t>Белецкая В.</t>
  </si>
  <si>
    <r>
      <t xml:space="preserve">ДЖОКЕР-13, </t>
    </r>
    <r>
      <rPr>
        <sz val="11"/>
        <rFont val="Verdana"/>
        <family val="2"/>
      </rPr>
      <t>мер., пег., Россия</t>
    </r>
  </si>
  <si>
    <t>Исачкина</t>
  </si>
  <si>
    <r>
      <t xml:space="preserve">КАПИНА </t>
    </r>
    <r>
      <rPr>
        <sz val="11"/>
        <rFont val="Verdana"/>
        <family val="2"/>
      </rPr>
      <t>Алина, 2005</t>
    </r>
  </si>
  <si>
    <t>067605</t>
  </si>
  <si>
    <r>
      <t>САЛИГАСКАР-08,</t>
    </r>
    <r>
      <rPr>
        <sz val="11"/>
        <rFont val="Verdana"/>
        <family val="2"/>
      </rPr>
      <t xml:space="preserve"> гн., мер., трак., Гопак - Сагатея, Россия</t>
    </r>
  </si>
  <si>
    <t>022026</t>
  </si>
  <si>
    <t xml:space="preserve">Куприна Е. </t>
  </si>
  <si>
    <t>ОБЩИЙ ЗАЧЁТ</t>
  </si>
  <si>
    <r>
      <t xml:space="preserve">КАНУННИКОВА </t>
    </r>
    <r>
      <rPr>
        <sz val="11"/>
        <rFont val="Verdana"/>
        <family val="2"/>
      </rPr>
      <t>Ирина</t>
    </r>
  </si>
  <si>
    <t>039195</t>
  </si>
  <si>
    <r>
      <t xml:space="preserve">ВАНЕССА-15, </t>
    </r>
    <r>
      <rPr>
        <sz val="11"/>
        <rFont val="Verdana"/>
        <family val="2"/>
      </rPr>
      <t xml:space="preserve">вор., жер., фриз, </t>
    </r>
  </si>
  <si>
    <r>
      <t xml:space="preserve">ПРАЙМ ТАЙМ-11, </t>
    </r>
    <r>
      <rPr>
        <sz val="11"/>
        <rFont val="Verdana"/>
        <family val="2"/>
      </rPr>
      <t>мер., гнед., РВ, Россия</t>
    </r>
  </si>
  <si>
    <t>ЗАЧЁТ ДЛЯ ЛЮБИТЕЛЕЙ</t>
  </si>
  <si>
    <r>
      <t xml:space="preserve">ТИХОНЧУК </t>
    </r>
    <r>
      <rPr>
        <sz val="11"/>
        <rFont val="Verdana"/>
        <family val="2"/>
      </rPr>
      <t>Мария</t>
    </r>
  </si>
  <si>
    <r>
      <t xml:space="preserve">ВИНД-08, </t>
    </r>
    <r>
      <rPr>
        <sz val="11"/>
        <rFont val="Verdana"/>
        <family val="2"/>
      </rPr>
      <t>коб., рыж., ганн., Волькентанз II, Германия</t>
    </r>
  </si>
  <si>
    <t>016840</t>
  </si>
  <si>
    <t>КСК "Русский Алмаз"</t>
  </si>
  <si>
    <r>
      <t>СИЗОВА</t>
    </r>
    <r>
      <rPr>
        <sz val="11"/>
        <rFont val="Verdana"/>
        <family val="2"/>
      </rPr>
      <t xml:space="preserve"> Арина</t>
    </r>
  </si>
  <si>
    <r>
      <t xml:space="preserve">ЭВРИКА-10, </t>
    </r>
    <r>
      <rPr>
        <sz val="11"/>
        <rFont val="Verdana"/>
        <family val="2"/>
      </rPr>
      <t>коб., сер., трак., Вереск, Россия</t>
    </r>
  </si>
  <si>
    <r>
      <t xml:space="preserve">ФЕДОРОВ </t>
    </r>
    <r>
      <rPr>
        <sz val="11"/>
        <rFont val="Verdana"/>
        <family val="2"/>
      </rPr>
      <t>Кирилл, 2004</t>
    </r>
  </si>
  <si>
    <t>006104</t>
  </si>
  <si>
    <r>
      <t>КРИСТАЛ ЭНДЖЕЛ-12,</t>
    </r>
    <r>
      <rPr>
        <sz val="11"/>
        <rFont val="Verdana"/>
        <family val="2"/>
      </rPr>
      <t xml:space="preserve"> мер., сер., полукр., Каро, Россия</t>
    </r>
  </si>
  <si>
    <t>021125</t>
  </si>
  <si>
    <r>
      <t xml:space="preserve">САРАЕВА </t>
    </r>
    <r>
      <rPr>
        <sz val="11"/>
        <rFont val="Verdana"/>
        <family val="2"/>
      </rPr>
      <t>Алена, 2001</t>
    </r>
  </si>
  <si>
    <t>084101</t>
  </si>
  <si>
    <r>
      <rPr>
        <b/>
        <sz val="11"/>
        <rFont val="Verdana"/>
        <family val="2"/>
      </rPr>
      <t>СУДЖАК-02,</t>
    </r>
    <r>
      <rPr>
        <sz val="11"/>
        <rFont val="Verdana"/>
        <family val="2"/>
      </rPr>
      <t xml:space="preserve"> мерин, гн. карач., Сербаз 10, Карачаевский к/з</t>
    </r>
  </si>
  <si>
    <t>019769</t>
  </si>
  <si>
    <t xml:space="preserve">Канунникова И.А.
</t>
  </si>
  <si>
    <r>
      <t xml:space="preserve">ШУЛЬГА </t>
    </r>
    <r>
      <rPr>
        <sz val="11"/>
        <rFont val="Verdana"/>
        <family val="2"/>
      </rPr>
      <t>Юлия</t>
    </r>
  </si>
  <si>
    <t>016389</t>
  </si>
  <si>
    <r>
      <t>МЕКЛЕНБОРГС ВИНКА-11</t>
    </r>
    <r>
      <rPr>
        <sz val="11"/>
        <rFont val="Verdana"/>
        <family val="2"/>
      </rPr>
      <t>, коб., рыж., датск тепл, Дон Романтик</t>
    </r>
  </si>
  <si>
    <t>искл.</t>
  </si>
  <si>
    <t>1ю</t>
  </si>
  <si>
    <r>
      <t xml:space="preserve">ЛЫСОГОР </t>
    </r>
    <r>
      <rPr>
        <sz val="11"/>
        <rFont val="Verdana"/>
        <family val="2"/>
      </rPr>
      <t>Иван, 1983</t>
    </r>
  </si>
  <si>
    <r>
      <t xml:space="preserve">ПИНК ФЛОЙД-07, </t>
    </r>
    <r>
      <rPr>
        <sz val="11"/>
        <rFont val="Verdana"/>
        <family val="2"/>
      </rPr>
      <t>мерин, бур. трак., Опер 40, Кировский к/з</t>
    </r>
  </si>
  <si>
    <t>016370</t>
  </si>
  <si>
    <t xml:space="preserve">Омельченко А.Г.
</t>
  </si>
  <si>
    <t>ЧВ, г.Москва</t>
  </si>
  <si>
    <t>КОМАНДНЫЙ ПРИЗ. ДЕТИ.</t>
  </si>
  <si>
    <r>
      <rPr>
        <b/>
        <sz val="11"/>
        <rFont val="Verdana"/>
        <family val="2"/>
      </rPr>
      <t>ТОР-14,</t>
    </r>
    <r>
      <rPr>
        <sz val="11"/>
        <rFont val="Verdana"/>
        <family val="2"/>
      </rPr>
      <t xml:space="preserve"> жеребец, вор. фриз., Томас ван де Вогелензанг, Россия</t>
    </r>
  </si>
  <si>
    <t>019770</t>
  </si>
  <si>
    <t xml:space="preserve">Жакежанова Е.Е.
</t>
  </si>
  <si>
    <r>
      <t xml:space="preserve">БАТРАКОВА </t>
    </r>
    <r>
      <rPr>
        <sz val="11"/>
        <rFont val="Verdana"/>
        <family val="2"/>
      </rPr>
      <t>Светлана</t>
    </r>
  </si>
  <si>
    <t>019886</t>
  </si>
  <si>
    <r>
      <t xml:space="preserve">ВЕСЕЛОВА </t>
    </r>
    <r>
      <rPr>
        <sz val="11"/>
        <rFont val="Verdana"/>
        <family val="2"/>
      </rPr>
      <t>Анастасия, 2007</t>
    </r>
  </si>
  <si>
    <t>008007</t>
  </si>
  <si>
    <r>
      <t xml:space="preserve">АКТЕР-04, </t>
    </r>
    <r>
      <rPr>
        <sz val="11"/>
        <rFont val="Verdana"/>
        <family val="2"/>
      </rPr>
      <t>жеребец, вор. укр.верх., Кливер, Украина</t>
    </r>
  </si>
  <si>
    <t>015599</t>
  </si>
  <si>
    <t>Есипенко А.Р.</t>
  </si>
  <si>
    <r>
      <t>Судьи: Е- Елисеева А. (Москва),</t>
    </r>
    <r>
      <rPr>
        <b/>
        <sz val="16"/>
        <rFont val="Verdana"/>
        <family val="2"/>
      </rPr>
      <t xml:space="preserve"> С- Семенова Ю. (Москва)</t>
    </r>
    <r>
      <rPr>
        <sz val="16"/>
        <rFont val="Verdana"/>
        <family val="2"/>
      </rPr>
      <t>, М- Гурьянова Г.(Московская обл.)</t>
    </r>
  </si>
  <si>
    <r>
      <t xml:space="preserve">Фамилия, </t>
    </r>
    <r>
      <rPr>
        <i/>
        <sz val="10"/>
        <rFont val="Verdana"/>
        <family val="2"/>
      </rPr>
      <t>имя всадника</t>
    </r>
  </si>
  <si>
    <r>
      <t>Кличка лошади, г.р.,</t>
    </r>
    <r>
      <rPr>
        <i/>
        <sz val="10"/>
        <rFont val="Verdana"/>
        <family val="2"/>
      </rPr>
      <t xml:space="preserve"> пол, масть, порода, отец, место рождения</t>
    </r>
  </si>
  <si>
    <t>Выполн. норм.</t>
  </si>
  <si>
    <t>кмс</t>
  </si>
  <si>
    <t>I</t>
  </si>
  <si>
    <t>МАЛЫЙ ПРИЗ</t>
  </si>
  <si>
    <r>
      <t xml:space="preserve">ШЕВЦОВА
</t>
    </r>
    <r>
      <rPr>
        <sz val="11"/>
        <rFont val="Verdana"/>
        <family val="2"/>
      </rPr>
      <t>Алина,1999</t>
    </r>
  </si>
  <si>
    <t xml:space="preserve">041899 </t>
  </si>
  <si>
    <t>КМС</t>
  </si>
  <si>
    <r>
      <t xml:space="preserve">БАЛЬТАЗАР-12, </t>
    </r>
    <r>
      <rPr>
        <sz val="11"/>
        <rFont val="Verdana"/>
        <family val="2"/>
      </rPr>
      <t>рыж., жер., вестф., Бостон, Германия</t>
    </r>
  </si>
  <si>
    <t>020996</t>
  </si>
  <si>
    <t>КОМАНДНЫЙ ПРИЗ. ЮНИОРЫ</t>
  </si>
  <si>
    <r>
      <t xml:space="preserve">ПОПОВ </t>
    </r>
    <r>
      <rPr>
        <sz val="11"/>
        <rFont val="Verdana"/>
        <family val="2"/>
      </rPr>
      <t>Егор, 2003</t>
    </r>
  </si>
  <si>
    <t>012903</t>
  </si>
  <si>
    <r>
      <t xml:space="preserve">СЭР ОФ ФРИДОМ-08, </t>
    </r>
    <r>
      <rPr>
        <sz val="11"/>
        <rFont val="Verdana"/>
        <family val="2"/>
      </rPr>
      <t>мер., гнед., ольд., Сэр Доннэрхол, Германия</t>
    </r>
  </si>
  <si>
    <t>017380</t>
  </si>
  <si>
    <t>Попов А.</t>
  </si>
  <si>
    <r>
      <t xml:space="preserve">МЕНДЕЛЕЕВА </t>
    </r>
    <r>
      <rPr>
        <sz val="11"/>
        <rFont val="Verdana"/>
        <family val="2"/>
      </rPr>
      <t>Елизавета, 2000</t>
    </r>
  </si>
  <si>
    <t>061100</t>
  </si>
  <si>
    <r>
      <t xml:space="preserve">РИГОЛЕТТО-08, </t>
    </r>
    <r>
      <rPr>
        <sz val="11"/>
        <rFont val="Verdana"/>
        <family val="2"/>
      </rPr>
      <t>мер., рыж., полукр., Равелин, Россия</t>
    </r>
  </si>
  <si>
    <t>017655</t>
  </si>
  <si>
    <t>Менделеев</t>
  </si>
  <si>
    <t>СРЕДНИЙ ПРИЗ №1</t>
  </si>
  <si>
    <t>БОЛЬШОЙ ПРИЗ</t>
  </si>
  <si>
    <r>
      <t xml:space="preserve">ГУРИНА
</t>
    </r>
    <r>
      <rPr>
        <sz val="11"/>
        <rFont val="Verdana"/>
        <family val="2"/>
      </rPr>
      <t>Людмила</t>
    </r>
  </si>
  <si>
    <t>007779</t>
  </si>
  <si>
    <t>мс</t>
  </si>
  <si>
    <r>
      <t xml:space="preserve">ФЛАМИНГО-10, </t>
    </r>
    <r>
      <rPr>
        <sz val="11"/>
        <rFont val="Verdana"/>
        <family val="2"/>
      </rPr>
      <t>мер., рыж., ган., Флорискаунт - Росина, Германия</t>
    </r>
  </si>
  <si>
    <t>015687</t>
  </si>
  <si>
    <r>
      <t xml:space="preserve">Судьи: Е- Семенова Ю. (Москва), </t>
    </r>
    <r>
      <rPr>
        <b/>
        <sz val="12"/>
        <rFont val="Verdana"/>
        <family val="2"/>
      </rPr>
      <t>С- Гурьянова Г.(Московская обл.)</t>
    </r>
    <r>
      <rPr>
        <sz val="12"/>
        <rFont val="Verdana"/>
        <family val="2"/>
      </rPr>
      <t xml:space="preserve">, М-Елисеева А. (Москва) </t>
    </r>
  </si>
  <si>
    <r>
      <t xml:space="preserve">Фамилия, </t>
    </r>
    <r>
      <rPr>
        <i/>
        <sz val="11"/>
        <rFont val="Verdana"/>
        <family val="2"/>
      </rPr>
      <t>имя всадника</t>
    </r>
  </si>
  <si>
    <t>ПРЕДВАРИТЕЛЬНЫЙ ПРИЗ. ЮНОШИ.</t>
  </si>
  <si>
    <t>ЗАЧЕТ ДЛЯ ЛЮБИТЕЛЕЙ</t>
  </si>
  <si>
    <r>
      <t xml:space="preserve">САРАПУЛОВА </t>
    </r>
    <r>
      <rPr>
        <sz val="11"/>
        <rFont val="Verdana"/>
        <family val="2"/>
      </rPr>
      <t>Екатерина</t>
    </r>
  </si>
  <si>
    <t>004588</t>
  </si>
  <si>
    <r>
      <t xml:space="preserve">КВО ВАЛЬДИС-09, </t>
    </r>
    <r>
      <rPr>
        <sz val="11"/>
        <rFont val="Verdana"/>
        <family val="2"/>
      </rPr>
      <t>мер, гнед., латв., Тевас,  Латвия</t>
    </r>
  </si>
  <si>
    <r>
      <t xml:space="preserve">СТЕПАНОВА </t>
    </r>
    <r>
      <rPr>
        <sz val="11"/>
        <rFont val="Verdana"/>
        <family val="2"/>
      </rPr>
      <t>Валентина</t>
    </r>
  </si>
  <si>
    <t>025490</t>
  </si>
  <si>
    <r>
      <t>САМУРАЙ-06,</t>
    </r>
    <r>
      <rPr>
        <sz val="11"/>
        <rFont val="Verdana"/>
        <family val="2"/>
      </rPr>
      <t xml:space="preserve"> мерин, гн. ган., Сантини, Германия</t>
    </r>
  </si>
  <si>
    <t>012686</t>
  </si>
  <si>
    <t xml:space="preserve">Лебедев М.М.
</t>
  </si>
  <si>
    <r>
      <t xml:space="preserve">КИРЯКОВА </t>
    </r>
    <r>
      <rPr>
        <sz val="11"/>
        <rFont val="Verdana"/>
        <family val="2"/>
      </rPr>
      <t>Ольга</t>
    </r>
  </si>
  <si>
    <r>
      <t xml:space="preserve">ЗЛАТОГОР-07, </t>
    </r>
    <r>
      <rPr>
        <sz val="11"/>
        <rFont val="Verdana"/>
        <family val="2"/>
      </rPr>
      <t>мер., гнед, трак, Фархад, Россия</t>
    </r>
  </si>
  <si>
    <t>009110</t>
  </si>
  <si>
    <r>
      <t xml:space="preserve">ТИМОШЕНКО
</t>
    </r>
    <r>
      <rPr>
        <sz val="11"/>
        <rFont val="Verdana"/>
        <family val="2"/>
      </rPr>
      <t>Владислава</t>
    </r>
  </si>
  <si>
    <t>026287</t>
  </si>
  <si>
    <r>
      <t xml:space="preserve">ДОНАТЕЛЛО-08 </t>
    </r>
    <r>
      <rPr>
        <sz val="11"/>
        <rFont val="Verdana"/>
        <family val="2"/>
      </rPr>
      <t>мер., гн., ган., Deddy Cool, Германия</t>
    </r>
  </si>
  <si>
    <t>ЧВ, г. Москва</t>
  </si>
  <si>
    <t>ЗАЧЕТ ДЛЯ ЮНОШЕЙ</t>
  </si>
  <si>
    <r>
      <t xml:space="preserve">БОН ВИВА-10 </t>
    </r>
    <r>
      <rPr>
        <sz val="11"/>
        <rFont val="Verdana"/>
        <family val="2"/>
      </rPr>
      <t>жер., рыж., ганн., Бонифатиус, Германия</t>
    </r>
  </si>
  <si>
    <t>013436</t>
  </si>
  <si>
    <r>
      <t xml:space="preserve">МАРТЫНЧЕНКО </t>
    </r>
    <r>
      <rPr>
        <sz val="11"/>
        <rFont val="Verdana"/>
        <family val="2"/>
      </rPr>
      <t>Анастасия, 2002</t>
    </r>
  </si>
  <si>
    <t>019402</t>
  </si>
  <si>
    <r>
      <t xml:space="preserve">ДАНСИНГ СТАР-02 </t>
    </r>
    <r>
      <rPr>
        <sz val="11"/>
        <rFont val="Verdana"/>
        <family val="2"/>
      </rPr>
      <t>коб., вор., ганн., Драугс, Беларусь</t>
    </r>
  </si>
  <si>
    <t>002629</t>
  </si>
  <si>
    <r>
      <t xml:space="preserve">ЕВСТИГНЕЕВА </t>
    </r>
    <r>
      <rPr>
        <sz val="11"/>
        <rFont val="Verdana"/>
        <family val="2"/>
      </rPr>
      <t>Мария, 2003</t>
    </r>
  </si>
  <si>
    <t>025003</t>
  </si>
  <si>
    <r>
      <t xml:space="preserve">ЛАНГАР-05, </t>
    </r>
    <r>
      <rPr>
        <sz val="11"/>
        <rFont val="Verdana"/>
        <family val="2"/>
      </rPr>
      <t>мер</t>
    </r>
    <r>
      <rPr>
        <b/>
        <sz val="11"/>
        <rFont val="Verdana"/>
        <family val="2"/>
      </rPr>
      <t xml:space="preserve">., </t>
    </r>
    <r>
      <rPr>
        <sz val="11"/>
        <rFont val="Verdana"/>
        <family val="2"/>
      </rPr>
      <t>гнед., ганн., Лабиринт, Беларусь</t>
    </r>
  </si>
  <si>
    <t>013503</t>
  </si>
  <si>
    <t>Исачкина Р.В.</t>
  </si>
  <si>
    <r>
      <t xml:space="preserve">ЗОЛОТАРЕВА </t>
    </r>
    <r>
      <rPr>
        <sz val="11"/>
        <rFont val="Verdana"/>
        <family val="2"/>
      </rPr>
      <t>Екатерина, 2004</t>
    </r>
  </si>
  <si>
    <t>102004</t>
  </si>
  <si>
    <r>
      <t xml:space="preserve">АКТЕР-04, </t>
    </r>
    <r>
      <rPr>
        <sz val="11"/>
        <rFont val="Verdana"/>
        <family val="2"/>
      </rPr>
      <t>жер., вор., УВП, Кливер, КЗ Снежков</t>
    </r>
  </si>
  <si>
    <t>Есипенко Анна</t>
  </si>
  <si>
    <t>ЧВ, Москва</t>
  </si>
  <si>
    <r>
      <t xml:space="preserve">ШЕВЦОВА
</t>
    </r>
    <r>
      <rPr>
        <sz val="11"/>
        <rFont val="Verdana"/>
        <family val="2"/>
      </rPr>
      <t>Алина</t>
    </r>
  </si>
  <si>
    <t>041899</t>
  </si>
  <si>
    <r>
      <t xml:space="preserve">КОСТА-12, </t>
    </r>
    <r>
      <rPr>
        <sz val="11"/>
        <rFont val="Verdana"/>
        <family val="2"/>
      </rPr>
      <t>мер., гнед., ганн., Конен, Германия</t>
    </r>
  </si>
  <si>
    <t>КОМАНДНЫЙ ПРИЗ. ЮНОШИ.</t>
  </si>
  <si>
    <r>
      <t xml:space="preserve">ЛЕСНИКОВА 
</t>
    </r>
    <r>
      <rPr>
        <sz val="11"/>
        <rFont val="Verdana"/>
        <family val="2"/>
      </rPr>
      <t>Анастасия, 2002</t>
    </r>
  </si>
  <si>
    <t>060902</t>
  </si>
  <si>
    <r>
      <t>ВОЛОПАС-12,</t>
    </r>
    <r>
      <rPr>
        <sz val="11"/>
        <rFont val="Verdana"/>
        <family val="2"/>
      </rPr>
      <t xml:space="preserve"> мерин, вор. рус.верх., Ва Банк, Старожиловский к/з</t>
    </r>
  </si>
  <si>
    <t>019728</t>
  </si>
  <si>
    <t xml:space="preserve">Лесникова Е.А.
</t>
  </si>
  <si>
    <r>
      <t xml:space="preserve">ПОНОМАРЕВА 
</t>
    </r>
    <r>
      <rPr>
        <sz val="11"/>
        <rFont val="Verdana"/>
        <family val="2"/>
      </rPr>
      <t>Софья, 2003</t>
    </r>
  </si>
  <si>
    <t>021003</t>
  </si>
  <si>
    <r>
      <t xml:space="preserve">ФЕДРИК-10, </t>
    </r>
    <r>
      <rPr>
        <sz val="11"/>
        <rFont val="Verdana"/>
        <family val="2"/>
      </rPr>
      <t>мер., рыж., голл.тепл., Падиджн, Нидерланды</t>
    </r>
  </si>
  <si>
    <t>018523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</si>
</sst>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dd\ mmmm\ yyyy&quot; г.&quot;;@"/>
    <numFmt numFmtId="167" formatCode="0.0"/>
  </numFmts>
  <fonts count="38"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2"/>
    </font>
    <font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4"/>
      <name val="Verdana"/>
      <family val="2"/>
    </font>
    <font>
      <sz val="16"/>
      <name val="Verdana"/>
      <family val="2"/>
    </font>
    <font>
      <sz val="14"/>
      <name val="Verdana"/>
      <family val="2"/>
    </font>
    <font>
      <b/>
      <i/>
      <sz val="16"/>
      <name val="Verdana"/>
      <family val="2"/>
    </font>
    <font>
      <b/>
      <i/>
      <sz val="11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i/>
      <sz val="10"/>
      <name val="Verdana"/>
      <family val="2"/>
    </font>
    <font>
      <sz val="11"/>
      <color indexed="8"/>
      <name val="Calibri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sz val="9"/>
      <name val="Verdana"/>
      <family val="2"/>
    </font>
    <font>
      <b/>
      <sz val="16"/>
      <name val="Verdana"/>
      <family val="2"/>
    </font>
    <font>
      <sz val="11"/>
      <name val="Arial"/>
      <family val="2"/>
    </font>
    <font>
      <sz val="8"/>
      <name val="Verdana"/>
      <family val="2"/>
    </font>
    <font>
      <i/>
      <sz val="11"/>
      <name val="Verdana"/>
      <family val="2"/>
    </font>
    <font>
      <b/>
      <sz val="1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11"/>
      <color indexed="8"/>
      <name val="Verdana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22"/>
      <name val="Verdana"/>
      <family val="2"/>
    </font>
    <font>
      <b/>
      <i/>
      <sz val="12"/>
      <name val="Verdana"/>
      <family val="2"/>
    </font>
    <font>
      <b/>
      <i/>
      <sz val="18"/>
      <name val="Verdana"/>
      <family val="2"/>
    </font>
    <font>
      <i/>
      <sz val="12"/>
      <name val="Verdana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</cellStyleXfs>
  <cellXfs count="318">
    <xf numFmtId="0" fontId="0" fillId="0" borderId="0" xfId="0"/>
    <xf numFmtId="0" fontId="3" fillId="2" borderId="0" xfId="20" applyFont="1" applyFill="1" applyBorder="1" applyAlignment="1" applyProtection="1">
      <alignment horizontal="center" vertical="top"/>
      <protection/>
    </xf>
    <xf numFmtId="0" fontId="3" fillId="2" borderId="0" xfId="20" applyFont="1" applyFill="1" applyBorder="1" applyAlignment="1" applyProtection="1">
      <alignment horizontal="center" vertical="top"/>
      <protection locked="0"/>
    </xf>
    <xf numFmtId="0" fontId="4" fillId="2" borderId="0" xfId="20" applyFont="1" applyFill="1" applyBorder="1" applyAlignment="1" applyProtection="1">
      <alignment horizontal="center" vertical="top"/>
      <protection locked="0"/>
    </xf>
    <xf numFmtId="0" fontId="3" fillId="2" borderId="0" xfId="20" applyFont="1" applyFill="1" applyBorder="1" applyAlignment="1" applyProtection="1">
      <alignment vertical="top"/>
      <protection locked="0"/>
    </xf>
    <xf numFmtId="1" fontId="4" fillId="2" borderId="0" xfId="20" applyNumberFormat="1" applyFont="1" applyFill="1" applyBorder="1" applyAlignment="1" applyProtection="1">
      <alignment horizontal="center" vertical="top"/>
      <protection/>
    </xf>
    <xf numFmtId="0" fontId="5" fillId="2" borderId="0" xfId="20" applyFont="1" applyFill="1" applyBorder="1" applyAlignment="1" applyProtection="1">
      <alignment horizontal="center" vertical="top" shrinkToFit="1"/>
      <protection locked="0"/>
    </xf>
    <xf numFmtId="164" fontId="4" fillId="2" borderId="0" xfId="20" applyNumberFormat="1" applyFont="1" applyFill="1" applyBorder="1" applyAlignment="1" applyProtection="1">
      <alignment horizontal="center" vertical="top"/>
      <protection/>
    </xf>
    <xf numFmtId="165" fontId="4" fillId="2" borderId="0" xfId="20" applyNumberFormat="1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3" borderId="0" xfId="21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/>
    <xf numFmtId="0" fontId="9" fillId="0" borderId="0" xfId="21" applyFont="1" applyBorder="1" applyAlignment="1" applyProtection="1">
      <alignment horizontal="center" vertical="center" wrapText="1"/>
      <protection locked="0"/>
    </xf>
    <xf numFmtId="0" fontId="10" fillId="0" borderId="0" xfId="22" applyFont="1" applyFill="1">
      <alignment/>
      <protection/>
    </xf>
    <xf numFmtId="0" fontId="10" fillId="5" borderId="0" xfId="2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/>
    <xf numFmtId="0" fontId="12" fillId="0" borderId="0" xfId="0" applyFont="1" applyFill="1" applyBorder="1" applyAlignment="1">
      <alignment wrapText="1"/>
    </xf>
    <xf numFmtId="166" fontId="15" fillId="0" borderId="0" xfId="23" applyNumberFormat="1" applyFont="1" applyFill="1" applyBorder="1" applyAlignment="1">
      <alignment horizontal="right"/>
      <protection/>
    </xf>
    <xf numFmtId="0" fontId="12" fillId="0" borderId="1" xfId="24" applyFont="1" applyFill="1" applyBorder="1" applyAlignment="1">
      <alignment horizontal="center" vertical="center" textRotation="90"/>
      <protection/>
    </xf>
    <xf numFmtId="0" fontId="16" fillId="0" borderId="1" xfId="24" applyFont="1" applyFill="1" applyBorder="1" applyAlignment="1">
      <alignment horizontal="center" vertical="center" wrapText="1"/>
      <protection/>
    </xf>
    <xf numFmtId="0" fontId="16" fillId="0" borderId="2" xfId="24" applyFont="1" applyFill="1" applyBorder="1" applyAlignment="1">
      <alignment horizontal="center" vertical="center" wrapText="1"/>
      <protection/>
    </xf>
    <xf numFmtId="0" fontId="12" fillId="0" borderId="1" xfId="25" applyFont="1" applyFill="1" applyBorder="1" applyAlignment="1">
      <alignment horizontal="center" vertical="center" textRotation="90" wrapText="1"/>
      <protection/>
    </xf>
    <xf numFmtId="0" fontId="18" fillId="0" borderId="1" xfId="25" applyFont="1" applyFill="1" applyBorder="1" applyAlignment="1">
      <alignment horizontal="center" vertical="center" wrapText="1"/>
      <protection/>
    </xf>
    <xf numFmtId="0" fontId="18" fillId="0" borderId="2" xfId="25" applyFont="1" applyFill="1" applyBorder="1" applyAlignment="1">
      <alignment horizontal="center" vertical="center" wrapText="1"/>
      <protection/>
    </xf>
    <xf numFmtId="0" fontId="12" fillId="0" borderId="1" xfId="25" applyFont="1" applyFill="1" applyBorder="1" applyAlignment="1">
      <alignment horizontal="center" vertical="center" wrapText="1"/>
      <protection/>
    </xf>
    <xf numFmtId="0" fontId="12" fillId="0" borderId="2" xfId="24" applyFont="1" applyFill="1" applyBorder="1" applyAlignment="1">
      <alignment horizontal="center" vertical="center"/>
      <protection/>
    </xf>
    <xf numFmtId="164" fontId="12" fillId="0" borderId="1" xfId="24" applyNumberFormat="1" applyFont="1" applyFill="1" applyBorder="1" applyAlignment="1">
      <alignment horizontal="center" vertical="center" wrapText="1"/>
      <protection/>
    </xf>
    <xf numFmtId="164" fontId="16" fillId="0" borderId="1" xfId="24" applyNumberFormat="1" applyFont="1" applyFill="1" applyBorder="1" applyAlignment="1">
      <alignment horizontal="center" vertical="center" wrapText="1"/>
      <protection/>
    </xf>
    <xf numFmtId="0" fontId="20" fillId="0" borderId="0" xfId="24" applyFont="1" applyFill="1">
      <alignment/>
      <protection/>
    </xf>
    <xf numFmtId="0" fontId="16" fillId="0" borderId="1" xfId="24" applyFont="1" applyFill="1" applyBorder="1" applyAlignment="1">
      <alignment horizontal="center" vertical="center" wrapText="1"/>
      <protection/>
    </xf>
    <xf numFmtId="0" fontId="18" fillId="0" borderId="1" xfId="25" applyFont="1" applyFill="1" applyBorder="1" applyAlignment="1">
      <alignment horizontal="center" vertical="center" wrapText="1"/>
      <protection/>
    </xf>
    <xf numFmtId="0" fontId="4" fillId="0" borderId="1" xfId="24" applyFont="1" applyFill="1" applyBorder="1" applyAlignment="1">
      <alignment horizontal="center" vertical="center" textRotation="90" wrapText="1"/>
      <protection/>
    </xf>
    <xf numFmtId="0" fontId="3" fillId="0" borderId="1" xfId="24" applyFont="1" applyFill="1" applyBorder="1" applyAlignment="1">
      <alignment horizontal="center" vertical="center" textRotation="90" wrapText="1"/>
      <protection/>
    </xf>
    <xf numFmtId="0" fontId="15" fillId="0" borderId="2" xfId="21" applyFont="1" applyFill="1" applyBorder="1" applyAlignment="1" applyProtection="1">
      <alignment horizontal="center" vertical="center" wrapText="1"/>
      <protection locked="0"/>
    </xf>
    <xf numFmtId="0" fontId="15" fillId="0" borderId="0" xfId="21" applyFont="1" applyFill="1" applyBorder="1" applyAlignment="1" applyProtection="1">
      <alignment vertical="center" wrapText="1"/>
      <protection locked="0"/>
    </xf>
    <xf numFmtId="0" fontId="21" fillId="0" borderId="0" xfId="0" applyFont="1" applyFill="1"/>
    <xf numFmtId="0" fontId="22" fillId="0" borderId="3" xfId="24" applyFont="1" applyFill="1" applyBorder="1" applyAlignment="1">
      <alignment horizontal="center" vertical="center"/>
      <protection/>
    </xf>
    <xf numFmtId="0" fontId="13" fillId="5" borderId="4" xfId="0" applyFont="1" applyFill="1" applyBorder="1" applyAlignment="1">
      <alignment vertical="center" wrapText="1"/>
    </xf>
    <xf numFmtId="49" fontId="3" fillId="5" borderId="4" xfId="26" applyNumberFormat="1" applyFont="1" applyFill="1" applyBorder="1" applyAlignment="1">
      <alignment horizontal="center" vertical="center" wrapText="1"/>
      <protection/>
    </xf>
    <xf numFmtId="0" fontId="3" fillId="5" borderId="4" xfId="27" applyFont="1" applyFill="1" applyBorder="1" applyAlignment="1">
      <alignment horizontal="center" vertical="center"/>
      <protection/>
    </xf>
    <xf numFmtId="0" fontId="13" fillId="5" borderId="4" xfId="28" applyFont="1" applyFill="1" applyBorder="1" applyAlignment="1">
      <alignment horizontal="left" vertical="center" wrapText="1"/>
      <protection/>
    </xf>
    <xf numFmtId="49" fontId="3" fillId="5" borderId="4" xfId="29" applyNumberFormat="1" applyFont="1" applyFill="1" applyBorder="1" applyAlignment="1">
      <alignment horizontal="center" vertical="center" wrapText="1"/>
      <protection/>
    </xf>
    <xf numFmtId="0" fontId="3" fillId="5" borderId="4" xfId="27" applyFont="1" applyFill="1" applyBorder="1" applyAlignment="1">
      <alignment horizontal="center" vertical="center" wrapText="1"/>
      <protection/>
    </xf>
    <xf numFmtId="167" fontId="10" fillId="0" borderId="3" xfId="24" applyNumberFormat="1" applyFont="1" applyFill="1" applyBorder="1" applyAlignment="1">
      <alignment horizontal="center" vertical="center"/>
      <protection/>
    </xf>
    <xf numFmtId="167" fontId="10" fillId="5" borderId="3" xfId="30" applyNumberFormat="1" applyFont="1" applyFill="1" applyBorder="1" applyAlignment="1">
      <alignment horizontal="center" vertical="center"/>
      <protection/>
    </xf>
    <xf numFmtId="167" fontId="10" fillId="0" borderId="3" xfId="30" applyNumberFormat="1" applyFont="1" applyFill="1" applyBorder="1" applyAlignment="1">
      <alignment horizontal="center" vertical="center"/>
      <protection/>
    </xf>
    <xf numFmtId="2" fontId="8" fillId="0" borderId="3" xfId="30" applyNumberFormat="1" applyFont="1" applyFill="1" applyBorder="1" applyAlignment="1">
      <alignment horizontal="center" vertical="center"/>
      <protection/>
    </xf>
    <xf numFmtId="0" fontId="10" fillId="0" borderId="0" xfId="22" applyFont="1" applyFill="1" applyBorder="1">
      <alignment/>
      <protection/>
    </xf>
    <xf numFmtId="0" fontId="13" fillId="5" borderId="4" xfId="27" applyFont="1" applyFill="1" applyBorder="1" applyAlignment="1">
      <alignment horizontal="left" vertical="center" wrapText="1"/>
      <protection/>
    </xf>
    <xf numFmtId="49" fontId="3" fillId="5" borderId="4" xfId="27" applyNumberFormat="1" applyFont="1" applyFill="1" applyBorder="1" applyAlignment="1">
      <alignment horizontal="center" vertical="center" wrapText="1"/>
      <protection/>
    </xf>
    <xf numFmtId="167" fontId="10" fillId="0" borderId="0" xfId="30" applyNumberFormat="1" applyFont="1" applyFill="1" applyBorder="1" applyAlignment="1">
      <alignment horizontal="center" vertical="center"/>
      <protection/>
    </xf>
    <xf numFmtId="2" fontId="8" fillId="0" borderId="0" xfId="30" applyNumberFormat="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5" borderId="0" xfId="0" applyFont="1" applyFill="1" applyAlignment="1">
      <alignment horizontal="left"/>
    </xf>
    <xf numFmtId="0" fontId="10" fillId="5" borderId="0" xfId="0" applyFont="1" applyFill="1" applyAlignment="1">
      <alignment/>
    </xf>
    <xf numFmtId="0" fontId="1" fillId="0" borderId="0" xfId="31" applyFont="1" applyAlignment="1" applyProtection="1">
      <alignment vertical="center"/>
      <protection locked="0"/>
    </xf>
    <xf numFmtId="0" fontId="20" fillId="0" borderId="0" xfId="32" applyFont="1" applyFill="1" applyAlignment="1" applyProtection="1">
      <alignment vertical="center"/>
      <protection locked="0"/>
    </xf>
    <xf numFmtId="1" fontId="1" fillId="0" borderId="0" xfId="31" applyNumberFormat="1" applyFont="1" applyAlignment="1" applyProtection="1">
      <alignment vertical="center"/>
      <protection locked="0"/>
    </xf>
    <xf numFmtId="164" fontId="1" fillId="0" borderId="0" xfId="31" applyNumberFormat="1" applyFont="1" applyAlignment="1" applyProtection="1">
      <alignment vertical="center"/>
      <protection locked="0"/>
    </xf>
    <xf numFmtId="0" fontId="23" fillId="0" borderId="0" xfId="31" applyFont="1" applyAlignment="1" applyProtection="1">
      <alignment vertical="center"/>
      <protection locked="0"/>
    </xf>
    <xf numFmtId="0" fontId="3" fillId="0" borderId="0" xfId="20" applyFont="1" applyFill="1" applyBorder="1" applyAlignment="1" applyProtection="1">
      <alignment horizontal="center" vertical="top"/>
      <protection/>
    </xf>
    <xf numFmtId="0" fontId="4" fillId="0" borderId="0" xfId="20" applyFont="1" applyFill="1" applyBorder="1" applyAlignment="1" applyProtection="1">
      <alignment horizontal="center" vertical="top"/>
      <protection locked="0"/>
    </xf>
    <xf numFmtId="0" fontId="24" fillId="0" borderId="0" xfId="20" applyFont="1" applyFill="1" applyBorder="1" applyAlignment="1" applyProtection="1">
      <alignment horizontal="center" vertical="top"/>
      <protection locked="0"/>
    </xf>
    <xf numFmtId="0" fontId="21" fillId="0" borderId="0" xfId="20" applyFont="1" applyFill="1" applyBorder="1" applyAlignment="1" applyProtection="1">
      <alignment horizontal="center" vertical="top"/>
      <protection locked="0"/>
    </xf>
    <xf numFmtId="0" fontId="24" fillId="0" borderId="0" xfId="20" applyFont="1" applyFill="1" applyBorder="1" applyAlignment="1" applyProtection="1">
      <alignment vertical="top"/>
      <protection locked="0"/>
    </xf>
    <xf numFmtId="1" fontId="3" fillId="0" borderId="0" xfId="20" applyNumberFormat="1" applyFont="1" applyFill="1" applyBorder="1" applyAlignment="1" applyProtection="1">
      <alignment horizontal="center" vertical="top"/>
      <protection/>
    </xf>
    <xf numFmtId="164" fontId="3" fillId="0" borderId="0" xfId="20" applyNumberFormat="1" applyFont="1" applyFill="1" applyBorder="1" applyAlignment="1" applyProtection="1">
      <alignment horizontal="center" vertical="top"/>
      <protection/>
    </xf>
    <xf numFmtId="0" fontId="25" fillId="0" borderId="0" xfId="20" applyFont="1" applyFill="1" applyBorder="1" applyAlignment="1" applyProtection="1">
      <alignment horizontal="center" vertical="top" shrinkToFit="1"/>
      <protection locked="0"/>
    </xf>
    <xf numFmtId="165" fontId="3" fillId="0" borderId="0" xfId="20" applyNumberFormat="1" applyFont="1" applyFill="1" applyBorder="1" applyAlignment="1" applyProtection="1">
      <alignment horizontal="center" vertical="top"/>
      <protection/>
    </xf>
    <xf numFmtId="0" fontId="3" fillId="0" borderId="0" xfId="20" applyFont="1" applyFill="1" applyBorder="1" applyAlignment="1" applyProtection="1">
      <alignment vertical="top"/>
      <protection locked="0"/>
    </xf>
    <xf numFmtId="0" fontId="3" fillId="0" borderId="0" xfId="20" applyFont="1" applyFill="1" applyProtection="1">
      <alignment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2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6" fontId="12" fillId="0" borderId="5" xfId="0" applyNumberFormat="1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/>
    </xf>
    <xf numFmtId="0" fontId="27" fillId="0" borderId="4" xfId="0" applyFont="1" applyFill="1" applyBorder="1" applyAlignment="1">
      <alignment horizontal="center" vertical="center" textRotation="90"/>
    </xf>
    <xf numFmtId="0" fontId="18" fillId="0" borderId="4" xfId="25" applyFont="1" applyFill="1" applyBorder="1" applyAlignment="1">
      <alignment horizontal="center" vertical="center" wrapText="1"/>
      <protection/>
    </xf>
    <xf numFmtId="0" fontId="18" fillId="0" borderId="4" xfId="25" applyFont="1" applyFill="1" applyBorder="1" applyAlignment="1">
      <alignment horizontal="center" vertical="center" textRotation="90" wrapText="1"/>
      <protection/>
    </xf>
    <xf numFmtId="0" fontId="16" fillId="0" borderId="4" xfId="25" applyFont="1" applyFill="1" applyBorder="1" applyAlignment="1">
      <alignment horizontal="center" vertical="center" wrapText="1"/>
      <protection/>
    </xf>
    <xf numFmtId="0" fontId="21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textRotation="90" wrapText="1"/>
    </xf>
    <xf numFmtId="0" fontId="18" fillId="0" borderId="4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18" fillId="0" borderId="4" xfId="0" applyFont="1" applyFill="1" applyBorder="1" applyAlignment="1">
      <alignment horizontal="center" vertical="center" textRotation="90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textRotation="90" wrapText="1"/>
    </xf>
    <xf numFmtId="0" fontId="8" fillId="0" borderId="4" xfId="21" applyFont="1" applyFill="1" applyBorder="1" applyAlignment="1" applyProtection="1">
      <alignment horizontal="center" vertical="center" wrapText="1"/>
      <protection locked="0"/>
    </xf>
    <xf numFmtId="9" fontId="3" fillId="0" borderId="0" xfId="33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>
      <alignment horizontal="center" vertical="center"/>
    </xf>
    <xf numFmtId="49" fontId="3" fillId="5" borderId="4" xfId="23" applyNumberFormat="1" applyFont="1" applyFill="1" applyBorder="1" applyAlignment="1">
      <alignment horizontal="center" vertical="center" wrapText="1"/>
      <protection/>
    </xf>
    <xf numFmtId="167" fontId="4" fillId="0" borderId="4" xfId="21" applyNumberFormat="1" applyFont="1" applyFill="1" applyBorder="1" applyAlignment="1" applyProtection="1">
      <alignment horizontal="center" vertical="center"/>
      <protection locked="0"/>
    </xf>
    <xf numFmtId="164" fontId="14" fillId="5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7" fontId="4" fillId="0" borderId="4" xfId="21" applyNumberFormat="1" applyFont="1" applyFill="1" applyBorder="1" applyAlignment="1" applyProtection="1">
      <alignment horizontal="center" vertical="center"/>
      <protection/>
    </xf>
    <xf numFmtId="1" fontId="4" fillId="0" borderId="4" xfId="0" applyNumberFormat="1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0" fontId="4" fillId="0" borderId="4" xfId="34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5" borderId="4" xfId="35" applyFont="1" applyFill="1" applyBorder="1" applyAlignment="1">
      <alignment horizontal="left" vertical="center" wrapText="1"/>
      <protection/>
    </xf>
    <xf numFmtId="0" fontId="29" fillId="5" borderId="4" xfId="36" applyFont="1" applyFill="1" applyBorder="1" applyAlignment="1">
      <alignment horizontal="center" vertical="center" wrapText="1"/>
      <protection/>
    </xf>
    <xf numFmtId="0" fontId="3" fillId="5" borderId="4" xfId="37" applyFont="1" applyFill="1" applyBorder="1" applyAlignment="1">
      <alignment horizontal="center" vertical="center" wrapText="1"/>
      <protection/>
    </xf>
    <xf numFmtId="167" fontId="4" fillId="0" borderId="6" xfId="21" applyNumberFormat="1" applyFont="1" applyFill="1" applyBorder="1" applyAlignment="1" applyProtection="1">
      <alignment horizontal="center" vertical="center"/>
      <protection locked="0"/>
    </xf>
    <xf numFmtId="164" fontId="14" fillId="5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167" fontId="4" fillId="0" borderId="6" xfId="21" applyNumberFormat="1" applyFont="1" applyFill="1" applyBorder="1" applyAlignment="1" applyProtection="1">
      <alignment horizontal="center" vertical="center"/>
      <protection/>
    </xf>
    <xf numFmtId="1" fontId="4" fillId="0" borderId="6" xfId="0" applyNumberFormat="1" applyFont="1" applyFill="1" applyBorder="1" applyAlignment="1">
      <alignment horizontal="center" vertical="center"/>
    </xf>
    <xf numFmtId="0" fontId="15" fillId="0" borderId="6" xfId="21" applyFont="1" applyFill="1" applyBorder="1" applyAlignment="1" applyProtection="1">
      <alignment horizontal="center" vertical="center" wrapText="1"/>
      <protection locked="0"/>
    </xf>
    <xf numFmtId="0" fontId="13" fillId="5" borderId="4" xfId="26" applyFont="1" applyFill="1" applyBorder="1" applyAlignment="1">
      <alignment horizontal="left" vertical="center" wrapText="1"/>
      <protection/>
    </xf>
    <xf numFmtId="0" fontId="3" fillId="5" borderId="4" xfId="35" applyFont="1" applyFill="1" applyBorder="1" applyAlignment="1">
      <alignment horizontal="center" vertical="center" wrapText="1"/>
      <protection/>
    </xf>
    <xf numFmtId="0" fontId="3" fillId="5" borderId="4" xfId="38" applyFont="1" applyFill="1" applyBorder="1" applyAlignment="1">
      <alignment horizontal="center" vertical="top" wrapText="1"/>
      <protection/>
    </xf>
    <xf numFmtId="49" fontId="3" fillId="5" borderId="4" xfId="38" applyNumberFormat="1" applyFont="1" applyFill="1" applyBorder="1" applyAlignment="1">
      <alignment horizontal="center" vertical="center" wrapText="1"/>
      <protection/>
    </xf>
    <xf numFmtId="0" fontId="15" fillId="0" borderId="4" xfId="21" applyFont="1" applyFill="1" applyBorder="1" applyAlignment="1" applyProtection="1">
      <alignment horizontal="center" vertical="center" wrapText="1"/>
      <protection locked="0"/>
    </xf>
    <xf numFmtId="167" fontId="4" fillId="0" borderId="6" xfId="21" applyNumberFormat="1" applyFont="1" applyFill="1" applyBorder="1" applyAlignment="1" applyProtection="1">
      <alignment horizontal="centerContinuous" vertical="center"/>
      <protection locked="0"/>
    </xf>
    <xf numFmtId="164" fontId="14" fillId="0" borderId="6" xfId="0" applyNumberFormat="1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167" fontId="4" fillId="0" borderId="6" xfId="21" applyNumberFormat="1" applyFont="1" applyFill="1" applyBorder="1" applyAlignment="1" applyProtection="1">
      <alignment horizontal="centerContinuous" vertical="center"/>
      <protection/>
    </xf>
    <xf numFmtId="1" fontId="4" fillId="0" borderId="6" xfId="0" applyNumberFormat="1" applyFont="1" applyFill="1" applyBorder="1" applyAlignment="1">
      <alignment horizontal="centerContinuous" vertical="center"/>
    </xf>
    <xf numFmtId="0" fontId="23" fillId="0" borderId="4" xfId="38" applyFont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30" fillId="0" borderId="0" xfId="32" applyFont="1" applyFill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23" fillId="0" borderId="0" xfId="32" applyFont="1" applyFill="1" applyAlignment="1" applyProtection="1">
      <alignment vertical="center"/>
      <protection locked="0"/>
    </xf>
    <xf numFmtId="1" fontId="23" fillId="0" borderId="0" xfId="32" applyNumberFormat="1" applyFont="1" applyFill="1" applyAlignment="1" applyProtection="1">
      <alignment vertical="center"/>
      <protection locked="0"/>
    </xf>
    <xf numFmtId="164" fontId="23" fillId="0" borderId="0" xfId="32" applyNumberFormat="1" applyFont="1" applyFill="1" applyAlignment="1" applyProtection="1">
      <alignment vertical="center"/>
      <protection locked="0"/>
    </xf>
    <xf numFmtId="0" fontId="1" fillId="0" borderId="0" xfId="32" applyFont="1" applyFill="1" applyAlignment="1" applyProtection="1">
      <alignment vertical="center"/>
      <protection locked="0"/>
    </xf>
    <xf numFmtId="0" fontId="31" fillId="0" borderId="0" xfId="32" applyFont="1" applyFill="1" applyAlignment="1" applyProtection="1">
      <alignment vertical="center"/>
      <protection locked="0"/>
    </xf>
    <xf numFmtId="0" fontId="32" fillId="0" borderId="0" xfId="32" applyFont="1" applyFill="1" applyAlignment="1" applyProtection="1">
      <alignment vertical="center"/>
      <protection locked="0"/>
    </xf>
    <xf numFmtId="1" fontId="1" fillId="0" borderId="0" xfId="32" applyNumberFormat="1" applyFont="1" applyFill="1" applyAlignment="1" applyProtection="1">
      <alignment vertical="center"/>
      <protection locked="0"/>
    </xf>
    <xf numFmtId="164" fontId="1" fillId="0" borderId="0" xfId="32" applyNumberFormat="1" applyFont="1" applyFill="1" applyAlignment="1" applyProtection="1">
      <alignment vertical="center"/>
      <protection locked="0"/>
    </xf>
    <xf numFmtId="0" fontId="3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5" borderId="0" xfId="2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right" wrapText="1"/>
    </xf>
    <xf numFmtId="0" fontId="15" fillId="0" borderId="0" xfId="0" applyFont="1" applyFill="1"/>
    <xf numFmtId="0" fontId="16" fillId="0" borderId="2" xfId="0" applyFont="1" applyFill="1" applyBorder="1" applyAlignment="1">
      <alignment horizontal="center" vertical="center" textRotation="90"/>
    </xf>
    <xf numFmtId="0" fontId="16" fillId="0" borderId="2" xfId="25" applyFont="1" applyFill="1" applyBorder="1" applyAlignment="1">
      <alignment horizontal="center" vertical="center" wrapText="1"/>
      <protection/>
    </xf>
    <xf numFmtId="0" fontId="16" fillId="0" borderId="2" xfId="25" applyFont="1" applyFill="1" applyBorder="1" applyAlignment="1">
      <alignment horizontal="center" vertical="center" textRotation="90" wrapText="1"/>
      <protection/>
    </xf>
    <xf numFmtId="0" fontId="12" fillId="0" borderId="2" xfId="25" applyFont="1" applyFill="1" applyBorder="1" applyAlignment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16" fillId="0" borderId="1" xfId="0" applyFont="1" applyFill="1" applyBorder="1" applyAlignment="1">
      <alignment horizontal="center" vertical="center" textRotation="90"/>
    </xf>
    <xf numFmtId="0" fontId="16" fillId="0" borderId="1" xfId="25" applyFont="1" applyFill="1" applyBorder="1" applyAlignment="1">
      <alignment horizontal="center" vertical="center" wrapText="1"/>
      <protection/>
    </xf>
    <xf numFmtId="0" fontId="16" fillId="0" borderId="1" xfId="25" applyFont="1" applyFill="1" applyBorder="1" applyAlignment="1">
      <alignment horizontal="center" vertical="center" textRotation="90" wrapText="1"/>
      <protection/>
    </xf>
    <xf numFmtId="0" fontId="16" fillId="0" borderId="1" xfId="0" applyFont="1" applyFill="1" applyBorder="1" applyAlignment="1">
      <alignment horizontal="center" vertical="center" textRotation="90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textRotation="90" wrapText="1"/>
    </xf>
    <xf numFmtId="0" fontId="18" fillId="4" borderId="1" xfId="0" applyFont="1" applyFill="1" applyBorder="1" applyAlignment="1">
      <alignment horizontal="center" vertical="center" textRotation="90" wrapText="1"/>
    </xf>
    <xf numFmtId="0" fontId="16" fillId="0" borderId="1" xfId="0" applyFont="1" applyFill="1" applyBorder="1" applyAlignment="1">
      <alignment horizontal="center" vertical="center" textRotation="90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9" fontId="25" fillId="0" borderId="4" xfId="33" applyFont="1" applyFill="1" applyBorder="1" applyAlignment="1" applyProtection="1">
      <alignment/>
      <protection/>
    </xf>
    <xf numFmtId="9" fontId="25" fillId="0" borderId="0" xfId="33" applyFont="1" applyFill="1" applyBorder="1" applyAlignment="1" applyProtection="1">
      <alignment/>
      <protection/>
    </xf>
    <xf numFmtId="0" fontId="34" fillId="0" borderId="6" xfId="0" applyFont="1" applyFill="1" applyBorder="1" applyAlignment="1">
      <alignment horizontal="center" vertical="center"/>
    </xf>
    <xf numFmtId="0" fontId="13" fillId="5" borderId="4" xfId="39" applyFont="1" applyFill="1" applyBorder="1" applyAlignment="1">
      <alignment vertical="center" wrapText="1"/>
      <protection/>
    </xf>
    <xf numFmtId="167" fontId="20" fillId="0" borderId="6" xfId="21" applyNumberFormat="1" applyFont="1" applyFill="1" applyBorder="1" applyAlignment="1" applyProtection="1">
      <alignment horizontal="center" vertical="center"/>
      <protection locked="0"/>
    </xf>
    <xf numFmtId="164" fontId="15" fillId="0" borderId="6" xfId="0" applyNumberFormat="1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167" fontId="20" fillId="0" borderId="6" xfId="21" applyNumberFormat="1" applyFont="1" applyFill="1" applyBorder="1" applyAlignment="1" applyProtection="1">
      <alignment horizontal="center" vertical="center"/>
      <protection/>
    </xf>
    <xf numFmtId="1" fontId="20" fillId="0" borderId="6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3" fillId="5" borderId="4" xfId="36" applyFont="1" applyFill="1" applyBorder="1" applyAlignment="1">
      <alignment horizontal="left" vertical="center" wrapText="1"/>
      <protection/>
    </xf>
    <xf numFmtId="0" fontId="3" fillId="5" borderId="4" xfId="40" applyFont="1" applyFill="1" applyBorder="1" applyAlignment="1">
      <alignment horizontal="center" vertical="center" wrapText="1"/>
      <protection/>
    </xf>
    <xf numFmtId="0" fontId="13" fillId="5" borderId="4" xfId="37" applyFont="1" applyFill="1" applyBorder="1" applyAlignment="1">
      <alignment vertical="center" wrapText="1"/>
      <protection/>
    </xf>
    <xf numFmtId="0" fontId="3" fillId="5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9" fontId="25" fillId="0" borderId="15" xfId="33" applyFont="1" applyFill="1" applyBorder="1" applyAlignment="1" applyProtection="1">
      <alignment/>
      <protection/>
    </xf>
    <xf numFmtId="0" fontId="34" fillId="0" borderId="4" xfId="0" applyFont="1" applyFill="1" applyBorder="1" applyAlignment="1">
      <alignment horizontal="center" vertical="center"/>
    </xf>
    <xf numFmtId="167" fontId="20" fillId="0" borderId="4" xfId="21" applyNumberFormat="1" applyFont="1" applyFill="1" applyBorder="1" applyAlignment="1" applyProtection="1">
      <alignment horizontal="centerContinuous" vertical="center"/>
      <protection locked="0"/>
    </xf>
    <xf numFmtId="164" fontId="15" fillId="0" borderId="4" xfId="0" applyNumberFormat="1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167" fontId="20" fillId="0" borderId="4" xfId="21" applyNumberFormat="1" applyFont="1" applyFill="1" applyBorder="1" applyAlignment="1" applyProtection="1">
      <alignment horizontal="center" vertical="center"/>
      <protection locked="0"/>
    </xf>
    <xf numFmtId="167" fontId="20" fillId="0" borderId="4" xfId="21" applyNumberFormat="1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49" fontId="29" fillId="5" borderId="4" xfId="36" applyNumberFormat="1" applyFont="1" applyFill="1" applyBorder="1" applyAlignment="1">
      <alignment horizontal="center" vertical="center" wrapText="1"/>
      <protection/>
    </xf>
    <xf numFmtId="0" fontId="10" fillId="5" borderId="0" xfId="32" applyFont="1" applyFill="1" applyAlignment="1" applyProtection="1">
      <alignment/>
      <protection locked="0"/>
    </xf>
    <xf numFmtId="0" fontId="30" fillId="0" borderId="0" xfId="32" applyFont="1" applyAlignment="1" applyProtection="1">
      <alignment/>
      <protection locked="0"/>
    </xf>
    <xf numFmtId="0" fontId="10" fillId="0" borderId="0" xfId="32" applyFont="1" applyAlignment="1" applyProtection="1">
      <alignment/>
      <protection locked="0"/>
    </xf>
    <xf numFmtId="0" fontId="1" fillId="0" borderId="0" xfId="32" applyFont="1" applyAlignment="1" applyProtection="1">
      <alignment/>
      <protection locked="0"/>
    </xf>
    <xf numFmtId="0" fontId="14" fillId="0" borderId="0" xfId="32" applyFont="1" applyFill="1" applyAlignment="1" applyProtection="1">
      <alignment/>
      <protection locked="0"/>
    </xf>
    <xf numFmtId="0" fontId="37" fillId="0" borderId="0" xfId="32" applyFont="1" applyAlignment="1" applyProtection="1">
      <alignment/>
      <protection locked="0"/>
    </xf>
    <xf numFmtId="0" fontId="37" fillId="0" borderId="0" xfId="32" applyFont="1" applyFill="1" applyAlignment="1" applyProtection="1">
      <alignment/>
      <protection locked="0"/>
    </xf>
    <xf numFmtId="0" fontId="14" fillId="0" borderId="0" xfId="32" applyFont="1" applyAlignment="1" applyProtection="1">
      <alignment/>
      <protection locked="0"/>
    </xf>
    <xf numFmtId="1" fontId="1" fillId="0" borderId="0" xfId="32" applyNumberFormat="1" applyFont="1" applyAlignment="1" applyProtection="1">
      <alignment/>
      <protection locked="0"/>
    </xf>
    <xf numFmtId="164" fontId="1" fillId="0" borderId="0" xfId="32" applyNumberFormat="1" applyFont="1" applyAlignment="1" applyProtection="1">
      <alignment/>
      <protection locked="0"/>
    </xf>
    <xf numFmtId="0" fontId="1" fillId="0" borderId="0" xfId="32" applyFont="1" applyAlignment="1" applyProtection="1">
      <alignment vertical="center"/>
      <protection locked="0"/>
    </xf>
    <xf numFmtId="0" fontId="31" fillId="0" borderId="0" xfId="32" applyFont="1" applyAlignment="1" applyProtection="1">
      <alignment vertical="center"/>
      <protection locked="0"/>
    </xf>
    <xf numFmtId="1" fontId="1" fillId="0" borderId="0" xfId="32" applyNumberFormat="1" applyFont="1" applyAlignment="1" applyProtection="1">
      <alignment vertical="center"/>
      <protection locked="0"/>
    </xf>
    <xf numFmtId="164" fontId="1" fillId="0" borderId="0" xfId="32" applyNumberFormat="1" applyFont="1" applyAlignment="1" applyProtection="1">
      <alignment vertical="center"/>
      <protection locked="0"/>
    </xf>
    <xf numFmtId="0" fontId="3" fillId="5" borderId="0" xfId="20" applyFont="1" applyFill="1" applyBorder="1" applyAlignment="1" applyProtection="1">
      <alignment horizontal="center" vertical="top"/>
      <protection/>
    </xf>
    <xf numFmtId="0" fontId="3" fillId="5" borderId="0" xfId="20" applyFont="1" applyFill="1" applyBorder="1" applyAlignment="1" applyProtection="1">
      <alignment horizontal="center" vertical="top"/>
      <protection locked="0"/>
    </xf>
    <xf numFmtId="0" fontId="24" fillId="5" borderId="0" xfId="20" applyFont="1" applyFill="1" applyBorder="1" applyAlignment="1" applyProtection="1">
      <alignment horizontal="center" vertical="top"/>
      <protection locked="0"/>
    </xf>
    <xf numFmtId="0" fontId="21" fillId="5" borderId="0" xfId="20" applyFont="1" applyFill="1" applyBorder="1" applyAlignment="1" applyProtection="1">
      <alignment horizontal="center" vertical="top"/>
      <protection locked="0"/>
    </xf>
    <xf numFmtId="0" fontId="24" fillId="5" borderId="0" xfId="20" applyFont="1" applyFill="1" applyBorder="1" applyAlignment="1" applyProtection="1">
      <alignment vertical="top"/>
      <protection locked="0"/>
    </xf>
    <xf numFmtId="0" fontId="4" fillId="5" borderId="0" xfId="20" applyFont="1" applyFill="1" applyBorder="1" applyAlignment="1" applyProtection="1">
      <alignment horizontal="center" vertical="top"/>
      <protection locked="0"/>
    </xf>
    <xf numFmtId="1" fontId="3" fillId="5" borderId="0" xfId="20" applyNumberFormat="1" applyFont="1" applyFill="1" applyBorder="1" applyAlignment="1" applyProtection="1">
      <alignment horizontal="center" vertical="top"/>
      <protection/>
    </xf>
    <xf numFmtId="164" fontId="3" fillId="5" borderId="0" xfId="20" applyNumberFormat="1" applyFont="1" applyFill="1" applyBorder="1" applyAlignment="1" applyProtection="1">
      <alignment horizontal="center" vertical="top"/>
      <protection/>
    </xf>
    <xf numFmtId="0" fontId="25" fillId="5" borderId="0" xfId="20" applyFont="1" applyFill="1" applyBorder="1" applyAlignment="1" applyProtection="1">
      <alignment horizontal="center" vertical="top" shrinkToFit="1"/>
      <protection locked="0"/>
    </xf>
    <xf numFmtId="165" fontId="3" fillId="5" borderId="0" xfId="20" applyNumberFormat="1" applyFont="1" applyFill="1" applyBorder="1" applyAlignment="1" applyProtection="1">
      <alignment horizontal="center" vertical="top"/>
      <protection/>
    </xf>
    <xf numFmtId="0" fontId="3" fillId="5" borderId="0" xfId="20" applyFont="1" applyFill="1" applyBorder="1" applyAlignment="1" applyProtection="1">
      <alignment vertical="top"/>
      <protection locked="0"/>
    </xf>
    <xf numFmtId="0" fontId="3" fillId="5" borderId="0" xfId="20" applyFont="1" applyFill="1" applyProtection="1">
      <alignment/>
      <protection locked="0"/>
    </xf>
    <xf numFmtId="0" fontId="7" fillId="5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2" fillId="5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vertical="center" wrapText="1"/>
    </xf>
    <xf numFmtId="0" fontId="3" fillId="5" borderId="0" xfId="0" applyFont="1" applyFill="1" applyAlignment="1">
      <alignment horizontal="center" vertical="center"/>
    </xf>
    <xf numFmtId="0" fontId="20" fillId="5" borderId="0" xfId="21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Alignment="1">
      <alignment wrapText="1"/>
    </xf>
    <xf numFmtId="0" fontId="12" fillId="5" borderId="0" xfId="0" applyFont="1" applyFill="1" applyBorder="1" applyAlignment="1">
      <alignment horizontal="left" wrapText="1"/>
    </xf>
    <xf numFmtId="0" fontId="13" fillId="5" borderId="0" xfId="0" applyFont="1" applyFill="1" applyBorder="1" applyAlignment="1">
      <alignment horizontal="left" wrapText="1"/>
    </xf>
    <xf numFmtId="0" fontId="14" fillId="5" borderId="0" xfId="0" applyFont="1" applyFill="1" applyBorder="1" applyAlignment="1">
      <alignment horizontal="left" wrapText="1"/>
    </xf>
    <xf numFmtId="0" fontId="13" fillId="5" borderId="0" xfId="0" applyFont="1" applyFill="1" applyBorder="1" applyAlignment="1">
      <alignment horizontal="center" wrapText="1"/>
    </xf>
    <xf numFmtId="0" fontId="13" fillId="5" borderId="0" xfId="0" applyFont="1" applyFill="1"/>
    <xf numFmtId="0" fontId="12" fillId="5" borderId="0" xfId="0" applyFont="1" applyFill="1" applyBorder="1" applyAlignment="1">
      <alignment wrapText="1"/>
    </xf>
    <xf numFmtId="0" fontId="18" fillId="5" borderId="4" xfId="0" applyFont="1" applyFill="1" applyBorder="1" applyAlignment="1">
      <alignment horizontal="center" vertical="center" textRotation="90"/>
    </xf>
    <xf numFmtId="0" fontId="12" fillId="5" borderId="4" xfId="25" applyFont="1" applyFill="1" applyBorder="1" applyAlignment="1">
      <alignment horizontal="center" vertical="center" wrapText="1"/>
      <protection/>
    </xf>
    <xf numFmtId="0" fontId="18" fillId="5" borderId="4" xfId="25" applyFont="1" applyFill="1" applyBorder="1" applyAlignment="1">
      <alignment horizontal="center" vertical="center" textRotation="90" wrapText="1"/>
      <protection/>
    </xf>
    <xf numFmtId="0" fontId="18" fillId="5" borderId="4" xfId="25" applyFont="1" applyFill="1" applyBorder="1" applyAlignment="1">
      <alignment horizontal="center" vertical="center" wrapText="1"/>
      <protection/>
    </xf>
    <xf numFmtId="0" fontId="16" fillId="5" borderId="4" xfId="25" applyFont="1" applyFill="1" applyBorder="1" applyAlignment="1">
      <alignment horizontal="center" vertical="center" wrapText="1"/>
      <protection/>
    </xf>
    <xf numFmtId="0" fontId="21" fillId="5" borderId="4" xfId="0" applyFont="1" applyFill="1" applyBorder="1" applyAlignment="1">
      <alignment horizontal="center" vertical="center"/>
    </xf>
    <xf numFmtId="0" fontId="28" fillId="5" borderId="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 textRotation="90" wrapText="1"/>
    </xf>
    <xf numFmtId="0" fontId="18" fillId="5" borderId="4" xfId="0" applyFont="1" applyFill="1" applyBorder="1" applyAlignment="1">
      <alignment horizontal="center" vertical="center" textRotation="90" wrapText="1"/>
    </xf>
    <xf numFmtId="0" fontId="18" fillId="5" borderId="4" xfId="0" applyFont="1" applyFill="1" applyBorder="1" applyAlignment="1">
      <alignment horizontal="center" vertical="center" wrapText="1"/>
    </xf>
    <xf numFmtId="0" fontId="24" fillId="5" borderId="0" xfId="0" applyFont="1" applyFill="1"/>
    <xf numFmtId="0" fontId="18" fillId="5" borderId="4" xfId="0" applyFont="1" applyFill="1" applyBorder="1" applyAlignment="1">
      <alignment horizontal="center" textRotation="90"/>
    </xf>
    <xf numFmtId="0" fontId="18" fillId="5" borderId="4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textRotation="90" wrapText="1"/>
    </xf>
    <xf numFmtId="0" fontId="8" fillId="5" borderId="0" xfId="21" applyFont="1" applyFill="1" applyBorder="1" applyAlignment="1" applyProtection="1">
      <alignment horizontal="center" vertical="center" wrapText="1"/>
      <protection locked="0"/>
    </xf>
    <xf numFmtId="9" fontId="3" fillId="5" borderId="0" xfId="33" applyFont="1" applyFill="1" applyBorder="1" applyAlignment="1" applyProtection="1">
      <alignment horizontal="center" vertical="center"/>
      <protection/>
    </xf>
    <xf numFmtId="0" fontId="12" fillId="5" borderId="4" xfId="0" applyFont="1" applyFill="1" applyBorder="1" applyAlignment="1">
      <alignment horizontal="center" vertical="center"/>
    </xf>
    <xf numFmtId="0" fontId="24" fillId="5" borderId="4" xfId="40" applyFont="1" applyFill="1" applyBorder="1" applyAlignment="1">
      <alignment horizontal="center" vertical="center" wrapText="1"/>
      <protection/>
    </xf>
    <xf numFmtId="49" fontId="3" fillId="5" borderId="4" xfId="38" applyNumberFormat="1" applyFont="1" applyFill="1" applyBorder="1" applyAlignment="1">
      <alignment horizontal="center" vertical="top" wrapText="1"/>
      <protection/>
    </xf>
    <xf numFmtId="0" fontId="3" fillId="5" borderId="4" xfId="36" applyFont="1" applyFill="1" applyBorder="1" applyAlignment="1">
      <alignment horizontal="center" vertical="center" wrapText="1"/>
      <protection/>
    </xf>
    <xf numFmtId="167" fontId="3" fillId="5" borderId="4" xfId="21" applyNumberFormat="1" applyFont="1" applyFill="1" applyBorder="1" applyAlignment="1" applyProtection="1">
      <alignment horizontal="center" vertical="center"/>
      <protection locked="0"/>
    </xf>
    <xf numFmtId="164" fontId="13" fillId="5" borderId="4" xfId="0" applyNumberFormat="1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167" fontId="3" fillId="5" borderId="4" xfId="21" applyNumberFormat="1" applyFont="1" applyFill="1" applyBorder="1" applyAlignment="1" applyProtection="1">
      <alignment horizontal="center" vertical="center"/>
      <protection/>
    </xf>
    <xf numFmtId="1" fontId="3" fillId="5" borderId="4" xfId="0" applyNumberFormat="1" applyFont="1" applyFill="1" applyBorder="1" applyAlignment="1">
      <alignment horizontal="center" vertical="center"/>
    </xf>
    <xf numFmtId="0" fontId="4" fillId="5" borderId="16" xfId="34" applyFont="1" applyFill="1" applyBorder="1" applyAlignment="1">
      <alignment horizontal="center" vertical="center" wrapText="1"/>
      <protection/>
    </xf>
    <xf numFmtId="0" fontId="21" fillId="5" borderId="0" xfId="0" applyFont="1" applyFill="1"/>
    <xf numFmtId="0" fontId="21" fillId="3" borderId="0" xfId="0" applyFont="1" applyFill="1"/>
    <xf numFmtId="0" fontId="15" fillId="5" borderId="10" xfId="21" applyFont="1" applyFill="1" applyBorder="1" applyAlignment="1" applyProtection="1">
      <alignment horizontal="center" vertical="center" wrapText="1"/>
      <protection locked="0"/>
    </xf>
    <xf numFmtId="0" fontId="15" fillId="5" borderId="16" xfId="2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>
      <alignment horizontal="center" vertical="center"/>
    </xf>
    <xf numFmtId="167" fontId="3" fillId="5" borderId="2" xfId="21" applyNumberFormat="1" applyFont="1" applyFill="1" applyBorder="1" applyAlignment="1" applyProtection="1">
      <alignment horizontal="center" vertical="center"/>
      <protection locked="0"/>
    </xf>
    <xf numFmtId="164" fontId="13" fillId="5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167" fontId="3" fillId="0" borderId="2" xfId="21" applyNumberFormat="1" applyFont="1" applyFill="1" applyBorder="1" applyAlignment="1" applyProtection="1">
      <alignment horizontal="center" vertical="center"/>
      <protection locked="0"/>
    </xf>
    <xf numFmtId="164" fontId="13" fillId="0" borderId="2" xfId="0" applyNumberFormat="1" applyFont="1" applyFill="1" applyBorder="1" applyAlignment="1">
      <alignment horizontal="center" vertical="center"/>
    </xf>
    <xf numFmtId="167" fontId="3" fillId="0" borderId="2" xfId="21" applyNumberFormat="1" applyFont="1" applyFill="1" applyBorder="1" applyAlignment="1" applyProtection="1">
      <alignment horizontal="center" vertical="center"/>
      <protection/>
    </xf>
    <xf numFmtId="1" fontId="3" fillId="0" borderId="2" xfId="0" applyNumberFormat="1" applyFont="1" applyFill="1" applyBorder="1" applyAlignment="1">
      <alignment horizontal="center" vertical="center"/>
    </xf>
    <xf numFmtId="0" fontId="4" fillId="0" borderId="16" xfId="34" applyFont="1" applyFill="1" applyBorder="1" applyAlignment="1">
      <alignment horizontal="center" vertical="center" wrapText="1"/>
      <protection/>
    </xf>
    <xf numFmtId="0" fontId="13" fillId="5" borderId="4" xfId="41" applyFont="1" applyFill="1" applyBorder="1" applyAlignment="1">
      <alignment horizontal="left" vertical="center" wrapText="1"/>
      <protection/>
    </xf>
    <xf numFmtId="0" fontId="29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167" fontId="3" fillId="0" borderId="4" xfId="21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Fill="1" applyBorder="1" applyAlignment="1">
      <alignment horizontal="center" vertical="center"/>
    </xf>
    <xf numFmtId="49" fontId="3" fillId="5" borderId="4" xfId="37" applyNumberFormat="1" applyFont="1" applyFill="1" applyBorder="1" applyAlignment="1">
      <alignment horizontal="center" vertical="center" wrapText="1"/>
      <protection/>
    </xf>
    <xf numFmtId="0" fontId="25" fillId="0" borderId="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167" fontId="3" fillId="5" borderId="2" xfId="21" applyNumberFormat="1" applyFont="1" applyFill="1" applyBorder="1" applyAlignment="1" applyProtection="1">
      <alignment horizontal="center" vertical="center"/>
      <protection/>
    </xf>
    <xf numFmtId="1" fontId="3" fillId="5" borderId="2" xfId="0" applyNumberFormat="1" applyFont="1" applyFill="1" applyBorder="1" applyAlignment="1">
      <alignment horizontal="center" vertical="center"/>
    </xf>
    <xf numFmtId="0" fontId="3" fillId="5" borderId="4" xfId="41" applyFont="1" applyFill="1" applyBorder="1" applyAlignment="1">
      <alignment horizontal="center" vertical="center" wrapText="1"/>
      <protection/>
    </xf>
    <xf numFmtId="49" fontId="3" fillId="5" borderId="4" xfId="35" applyNumberFormat="1" applyFont="1" applyFill="1" applyBorder="1" applyAlignment="1">
      <alignment horizontal="center" vertical="center" wrapText="1"/>
      <protection/>
    </xf>
    <xf numFmtId="0" fontId="3" fillId="5" borderId="4" xfId="42" applyFont="1" applyFill="1" applyBorder="1" applyAlignment="1" applyProtection="1">
      <alignment horizontal="center" vertical="center" wrapText="1"/>
      <protection locked="0"/>
    </xf>
    <xf numFmtId="0" fontId="29" fillId="5" borderId="4" xfId="41" applyFont="1" applyFill="1" applyBorder="1" applyAlignment="1">
      <alignment horizontal="center" vertical="center" wrapText="1"/>
      <protection/>
    </xf>
    <xf numFmtId="0" fontId="8" fillId="5" borderId="10" xfId="21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Border="1" applyAlignment="1">
      <alignment/>
    </xf>
    <xf numFmtId="0" fontId="30" fillId="5" borderId="0" xfId="32" applyFont="1" applyFill="1" applyAlignment="1" applyProtection="1">
      <alignment/>
      <protection locked="0"/>
    </xf>
    <xf numFmtId="0" fontId="1" fillId="5" borderId="0" xfId="32" applyFont="1" applyFill="1" applyAlignment="1" applyProtection="1">
      <alignment vertical="center"/>
      <protection locked="0"/>
    </xf>
    <xf numFmtId="0" fontId="23" fillId="5" borderId="0" xfId="32" applyFont="1" applyFill="1" applyAlignment="1" applyProtection="1">
      <alignment vertical="center"/>
      <protection locked="0"/>
    </xf>
    <xf numFmtId="0" fontId="31" fillId="5" borderId="0" xfId="32" applyFont="1" applyFill="1" applyAlignment="1" applyProtection="1">
      <alignment vertical="center"/>
      <protection locked="0"/>
    </xf>
    <xf numFmtId="0" fontId="32" fillId="5" borderId="0" xfId="32" applyFont="1" applyFill="1" applyAlignment="1" applyProtection="1">
      <alignment vertical="center"/>
      <protection locked="0"/>
    </xf>
    <xf numFmtId="1" fontId="1" fillId="5" borderId="0" xfId="32" applyNumberFormat="1" applyFont="1" applyFill="1" applyAlignment="1" applyProtection="1">
      <alignment vertical="center"/>
      <protection locked="0"/>
    </xf>
    <xf numFmtId="164" fontId="1" fillId="5" borderId="0" xfId="32" applyNumberFormat="1" applyFont="1" applyFill="1" applyAlignment="1" applyProtection="1">
      <alignment vertical="center"/>
      <protection locked="0"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210(1)" xfId="20"/>
    <cellStyle name="Обычный_выездка образец техно" xfId="21"/>
    <cellStyle name="Обычный 2 4" xfId="22"/>
    <cellStyle name="Обычный 2_Выездка ноябрь 2010 г." xfId="23"/>
    <cellStyle name="Обычный_Липецк 2009" xfId="24"/>
    <cellStyle name="Обычный_Лист1 2 2" xfId="25"/>
    <cellStyle name="Обычный_Нижний-10" xfId="26"/>
    <cellStyle name="Обычный_Тех.рез.езда молод.лош." xfId="27"/>
    <cellStyle name="Обычный_ЧМ выездка" xfId="28"/>
    <cellStyle name="Обычный 2" xfId="29"/>
    <cellStyle name="Обычный_выездка протоколы" xfId="30"/>
    <cellStyle name="Обычный_Выездка технические1_Подушкинр выездка.июль" xfId="31"/>
    <cellStyle name="Обычный_Выездка технические1" xfId="32"/>
    <cellStyle name="Процентный 2" xfId="33"/>
    <cellStyle name="Обычный_Выездка ноябрь 2010 г." xfId="34"/>
    <cellStyle name="Обычный_Детские выездка.xls5" xfId="35"/>
    <cellStyle name="Обычный_Выездка ноябрь 2010 г. 2" xfId="36"/>
    <cellStyle name="Обычный_Россия (В) юниоры" xfId="37"/>
    <cellStyle name="Обычный 2 3 2" xfId="38"/>
    <cellStyle name="Обычный 8" xfId="39"/>
    <cellStyle name="Обычный_Детские выездка.xls5_старт фаворит" xfId="40"/>
    <cellStyle name="Обычный_Выездка ноябрь 2010 г. 2 2" xfId="41"/>
    <cellStyle name="Обычный_конкур К" xfId="42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2</xdr:row>
      <xdr:rowOff>66675</xdr:rowOff>
    </xdr:from>
    <xdr:to>
      <xdr:col>1</xdr:col>
      <xdr:colOff>771525</xdr:colOff>
      <xdr:row>4</xdr:row>
      <xdr:rowOff>161925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4325" y="828675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38100</xdr:rowOff>
    </xdr:from>
    <xdr:to>
      <xdr:col>1</xdr:col>
      <xdr:colOff>428625</xdr:colOff>
      <xdr:row>2</xdr:row>
      <xdr:rowOff>200025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38100"/>
          <a:ext cx="7524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1</xdr:col>
      <xdr:colOff>714375</xdr:colOff>
      <xdr:row>1</xdr:row>
      <xdr:rowOff>219075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95250"/>
          <a:ext cx="9620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85725</xdr:rowOff>
    </xdr:from>
    <xdr:to>
      <xdr:col>1</xdr:col>
      <xdr:colOff>838200</xdr:colOff>
      <xdr:row>3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85725"/>
          <a:ext cx="9525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US-M50S\Desktop\&#1042;&#1099;&#1077;&#1079;&#1076;&#1082;&#1072;%20&#1056;&#1040;%20&#1089;&#1077;&#1085;&#1090;&#1103;&#1073;&#1088;&#110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"/>
      <sheetName val="старт"/>
      <sheetName val="ТЕСТ ПОС."/>
      <sheetName val="ППД КПД ТДН"/>
      <sheetName val="МП СП1 КПЮр БП"/>
      <sheetName val="ППЮ КПЮ"/>
      <sheetName val="мол"/>
      <sheetName val="ППД КПД (2)"/>
      <sheetName val="mini cup"/>
      <sheetName val="тест по выбору"/>
      <sheetName val="БП"/>
      <sheetName val="СП"/>
      <sheetName val="Кюр "/>
      <sheetName val="Кюр"/>
    </sheetNames>
    <sheetDataSet>
      <sheetData sheetId="0"/>
      <sheetData sheetId="1"/>
      <sheetData sheetId="2"/>
      <sheetData sheetId="3"/>
      <sheetData sheetId="4">
        <row r="1">
          <cell r="A1" t="str">
            <v>ОТКРЫТЫЙ КУБОК КСК «РУССКИЙ АЛМАЗ» ПО ВЫЕЗДКЕ, 9 ЭТАП
памяти двукратного Олимпийского чемпиона по выездке Ивана Кизимова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  <pageSetUpPr fitToPage="1"/>
  </sheetPr>
  <dimension ref="A1:U14"/>
  <sheetViews>
    <sheetView view="pageBreakPreview" zoomScale="90" zoomScaleSheetLayoutView="90" workbookViewId="0" topLeftCell="A2">
      <selection activeCell="A5" sqref="A5:IV5"/>
    </sheetView>
  </sheetViews>
  <sheetFormatPr defaultColWidth="9.33203125" defaultRowHeight="12.75"/>
  <cols>
    <col min="1" max="1" width="7.66015625" style="62" customWidth="1"/>
    <col min="2" max="2" width="23.5" style="66" customWidth="1"/>
    <col min="3" max="3" width="9.33203125" style="66" hidden="1" customWidth="1"/>
    <col min="4" max="4" width="9.16015625" style="62" customWidth="1"/>
    <col min="5" max="5" width="36.5" style="62" customWidth="1"/>
    <col min="6" max="7" width="9.33203125" style="62" hidden="1" customWidth="1"/>
    <col min="8" max="8" width="28.66015625" style="62" customWidth="1"/>
    <col min="9" max="9" width="9.66015625" style="64" customWidth="1"/>
    <col min="10" max="10" width="9.66015625" style="62" customWidth="1"/>
    <col min="11" max="16" width="9.66015625" style="65" customWidth="1"/>
    <col min="17" max="17" width="11.5" style="64" customWidth="1"/>
    <col min="18" max="18" width="11.5" style="65" customWidth="1"/>
    <col min="19" max="19" width="16" style="62" customWidth="1"/>
    <col min="20" max="20" width="9.33203125" style="62" hidden="1" customWidth="1"/>
    <col min="21" max="21" width="9.33203125" style="65" hidden="1" customWidth="1"/>
    <col min="22" max="16384" width="9.33203125" style="62" customWidth="1"/>
  </cols>
  <sheetData>
    <row r="1" spans="1:21" s="4" customFormat="1" ht="14.25" customHeight="1" hidden="1">
      <c r="A1" s="1" t="s">
        <v>0</v>
      </c>
      <c r="B1" s="2"/>
      <c r="C1" s="2"/>
      <c r="D1" s="2"/>
      <c r="E1" s="3"/>
      <c r="F1" s="3"/>
      <c r="G1" s="3"/>
      <c r="I1" s="5"/>
      <c r="J1" s="6"/>
      <c r="K1" s="7" t="s">
        <v>1</v>
      </c>
      <c r="L1" s="7"/>
      <c r="M1" s="7"/>
      <c r="N1" s="7"/>
      <c r="O1" s="7"/>
      <c r="P1" s="7"/>
      <c r="Q1" s="5"/>
      <c r="R1" s="7" t="s">
        <v>2</v>
      </c>
      <c r="S1" s="6"/>
      <c r="T1" s="6"/>
      <c r="U1" s="8" t="s">
        <v>3</v>
      </c>
    </row>
    <row r="2" spans="1:21" s="10" customFormat="1" ht="60" customHeight="1">
      <c r="A2" s="9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2" customFormat="1" ht="27.75" customHeight="1">
      <c r="A3" s="11" t="s">
        <v>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4" customFormat="1" ht="34.5" customHeight="1">
      <c r="A4" s="13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16" customFormat="1" ht="34.5" customHeight="1">
      <c r="A5" s="15" t="s">
        <v>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21" customFormat="1" ht="21.75" customHeight="1">
      <c r="A6" s="17" t="s">
        <v>8</v>
      </c>
      <c r="B6" s="17"/>
      <c r="C6" s="17"/>
      <c r="D6" s="17"/>
      <c r="E6" s="17"/>
      <c r="F6" s="18"/>
      <c r="G6" s="18"/>
      <c r="H6" s="19"/>
      <c r="I6" s="19"/>
      <c r="J6" s="20"/>
      <c r="K6" s="20"/>
      <c r="L6" s="20"/>
      <c r="M6" s="20"/>
      <c r="N6" s="20"/>
      <c r="O6" s="20"/>
      <c r="P6" s="20"/>
      <c r="R6" s="22"/>
      <c r="S6" s="23" t="s">
        <v>9</v>
      </c>
      <c r="T6" s="22"/>
      <c r="U6" s="22"/>
    </row>
    <row r="7" spans="1:21" s="34" customFormat="1" ht="25.5" customHeight="1">
      <c r="A7" s="24" t="s">
        <v>10</v>
      </c>
      <c r="B7" s="25" t="s">
        <v>11</v>
      </c>
      <c r="C7" s="26"/>
      <c r="D7" s="27" t="s">
        <v>12</v>
      </c>
      <c r="E7" s="28" t="s">
        <v>13</v>
      </c>
      <c r="F7" s="29"/>
      <c r="G7" s="29"/>
      <c r="H7" s="30" t="s">
        <v>14</v>
      </c>
      <c r="I7" s="31" t="s">
        <v>15</v>
      </c>
      <c r="J7" s="31"/>
      <c r="K7" s="31"/>
      <c r="L7" s="31"/>
      <c r="M7" s="31"/>
      <c r="N7" s="31"/>
      <c r="O7" s="31"/>
      <c r="P7" s="31"/>
      <c r="Q7" s="31"/>
      <c r="R7" s="31"/>
      <c r="S7" s="32" t="s">
        <v>16</v>
      </c>
      <c r="T7" s="27" t="s">
        <v>17</v>
      </c>
      <c r="U7" s="33" t="s">
        <v>18</v>
      </c>
    </row>
    <row r="8" spans="1:21" s="34" customFormat="1" ht="97.5" customHeight="1">
      <c r="A8" s="24"/>
      <c r="B8" s="25"/>
      <c r="C8" s="35"/>
      <c r="D8" s="27"/>
      <c r="E8" s="28"/>
      <c r="F8" s="36"/>
      <c r="G8" s="36"/>
      <c r="H8" s="30"/>
      <c r="I8" s="37" t="s">
        <v>19</v>
      </c>
      <c r="J8" s="37" t="s">
        <v>20</v>
      </c>
      <c r="K8" s="37" t="s">
        <v>21</v>
      </c>
      <c r="L8" s="37" t="s">
        <v>22</v>
      </c>
      <c r="M8" s="37" t="s">
        <v>23</v>
      </c>
      <c r="N8" s="37" t="s">
        <v>24</v>
      </c>
      <c r="O8" s="37" t="s">
        <v>25</v>
      </c>
      <c r="P8" s="37" t="s">
        <v>26</v>
      </c>
      <c r="Q8" s="38" t="s">
        <v>27</v>
      </c>
      <c r="R8" s="38" t="s">
        <v>28</v>
      </c>
      <c r="S8" s="32"/>
      <c r="T8" s="27"/>
      <c r="U8" s="33"/>
    </row>
    <row r="9" spans="1:21" s="41" customFormat="1" ht="30.75" customHeight="1">
      <c r="A9" s="39" t="s">
        <v>29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  <c r="U9" s="40"/>
    </row>
    <row r="10" spans="1:21" s="53" customFormat="1" ht="57.75" customHeight="1">
      <c r="A10" s="42">
        <v>1</v>
      </c>
      <c r="B10" s="43" t="s">
        <v>30</v>
      </c>
      <c r="C10" s="44"/>
      <c r="D10" s="45"/>
      <c r="E10" s="46" t="s">
        <v>31</v>
      </c>
      <c r="F10" s="47"/>
      <c r="G10" s="48" t="s">
        <v>32</v>
      </c>
      <c r="H10" s="48" t="s">
        <v>8</v>
      </c>
      <c r="I10" s="49">
        <v>4.5</v>
      </c>
      <c r="J10" s="49">
        <v>4.5</v>
      </c>
      <c r="K10" s="49">
        <v>4</v>
      </c>
      <c r="L10" s="49">
        <v>5</v>
      </c>
      <c r="M10" s="49">
        <v>4.5</v>
      </c>
      <c r="N10" s="49">
        <v>4.5</v>
      </c>
      <c r="O10" s="49">
        <v>4.5</v>
      </c>
      <c r="P10" s="49">
        <v>5</v>
      </c>
      <c r="Q10" s="49">
        <v>4.5</v>
      </c>
      <c r="R10" s="49">
        <v>4.5</v>
      </c>
      <c r="S10" s="50">
        <f>SUM(I10:R10)</f>
        <v>45.5</v>
      </c>
      <c r="T10" s="51"/>
      <c r="U10" s="52"/>
    </row>
    <row r="11" spans="1:21" s="53" customFormat="1" ht="57.75" customHeight="1">
      <c r="A11" s="42">
        <v>2</v>
      </c>
      <c r="B11" s="54" t="s">
        <v>33</v>
      </c>
      <c r="C11" s="55"/>
      <c r="D11" s="45"/>
      <c r="E11" s="46" t="s">
        <v>31</v>
      </c>
      <c r="F11" s="47"/>
      <c r="G11" s="48" t="s">
        <v>32</v>
      </c>
      <c r="H11" s="48" t="s">
        <v>8</v>
      </c>
      <c r="I11" s="49">
        <v>4.5</v>
      </c>
      <c r="J11" s="49">
        <v>4.5</v>
      </c>
      <c r="K11" s="49">
        <v>5</v>
      </c>
      <c r="L11" s="49">
        <v>4.5</v>
      </c>
      <c r="M11" s="49">
        <v>4</v>
      </c>
      <c r="N11" s="49">
        <v>4.5</v>
      </c>
      <c r="O11" s="49">
        <v>4</v>
      </c>
      <c r="P11" s="49">
        <v>4</v>
      </c>
      <c r="Q11" s="49">
        <v>4</v>
      </c>
      <c r="R11" s="49">
        <v>4.5</v>
      </c>
      <c r="S11" s="50">
        <f>SUM(I11:R11)</f>
        <v>43.5</v>
      </c>
      <c r="T11" s="56"/>
      <c r="U11" s="57"/>
    </row>
    <row r="12" spans="1:19" s="59" customFormat="1" ht="56.25" customHeight="1">
      <c r="A12" s="58" t="s">
        <v>34</v>
      </c>
      <c r="H12" s="60" t="s">
        <v>35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8" s="59" customFormat="1" ht="56.25" customHeight="1">
      <c r="A13" s="58" t="s">
        <v>36</v>
      </c>
      <c r="H13" s="61" t="s">
        <v>37</v>
      </c>
      <c r="R13" s="58"/>
    </row>
    <row r="14" spans="1:21" s="64" customFormat="1" ht="56.25" customHeight="1">
      <c r="A14" s="62"/>
      <c r="B14" s="63"/>
      <c r="C14" s="63"/>
      <c r="D14" s="63"/>
      <c r="E14" s="63"/>
      <c r="F14" s="63"/>
      <c r="G14" s="63"/>
      <c r="H14" s="63"/>
      <c r="J14" s="62"/>
      <c r="K14" s="65"/>
      <c r="L14" s="65"/>
      <c r="M14" s="65"/>
      <c r="N14" s="65"/>
      <c r="O14" s="65"/>
      <c r="P14" s="65"/>
      <c r="R14" s="65"/>
      <c r="S14" s="62"/>
      <c r="T14" s="62"/>
      <c r="U14" s="65"/>
    </row>
  </sheetData>
  <sheetProtection selectLockedCells="1" selectUnlockedCells="1"/>
  <mergeCells count="15">
    <mergeCell ref="I7:R7"/>
    <mergeCell ref="S7:S8"/>
    <mergeCell ref="T7:T8"/>
    <mergeCell ref="U7:U8"/>
    <mergeCell ref="A9:S9"/>
    <mergeCell ref="A2:U2"/>
    <mergeCell ref="A3:U3"/>
    <mergeCell ref="A4:U4"/>
    <mergeCell ref="A5:U5"/>
    <mergeCell ref="A6:E6"/>
    <mergeCell ref="A7:A8"/>
    <mergeCell ref="B7:B8"/>
    <mergeCell ref="D7:D8"/>
    <mergeCell ref="E7:E8"/>
    <mergeCell ref="H7:H8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AG35"/>
  <sheetViews>
    <sheetView view="pageBreakPreview" zoomScale="60" workbookViewId="0" topLeftCell="A2">
      <selection activeCell="AA20" sqref="AA20"/>
    </sheetView>
  </sheetViews>
  <sheetFormatPr defaultColWidth="10.66015625" defaultRowHeight="12.75"/>
  <cols>
    <col min="1" max="1" width="6.83203125" style="147" customWidth="1"/>
    <col min="2" max="2" width="29.66015625" style="147" customWidth="1"/>
    <col min="3" max="3" width="13.5" style="147" hidden="1" customWidth="1"/>
    <col min="4" max="4" width="6.33203125" style="148" customWidth="1"/>
    <col min="5" max="5" width="53" style="149" customWidth="1"/>
    <col min="6" max="6" width="12.33203125" style="147" hidden="1" customWidth="1"/>
    <col min="7" max="7" width="18.16015625" style="148" hidden="1" customWidth="1"/>
    <col min="8" max="8" width="25" style="147" customWidth="1"/>
    <col min="9" max="9" width="9.33203125" style="150" customWidth="1"/>
    <col min="10" max="10" width="10.66015625" style="151" customWidth="1"/>
    <col min="11" max="11" width="5.83203125" style="147" customWidth="1"/>
    <col min="12" max="12" width="9.16015625" style="150" customWidth="1"/>
    <col min="13" max="13" width="11.83203125" style="151" customWidth="1"/>
    <col min="14" max="14" width="5.83203125" style="147" customWidth="1"/>
    <col min="15" max="15" width="8.66015625" style="150" customWidth="1"/>
    <col min="16" max="16" width="11" style="151" customWidth="1"/>
    <col min="17" max="17" width="6" style="147" customWidth="1"/>
    <col min="18" max="19" width="4.66015625" style="147" customWidth="1"/>
    <col min="20" max="20" width="7.83203125" style="147" customWidth="1"/>
    <col min="21" max="21" width="10.66015625" style="147" hidden="1" customWidth="1"/>
    <col min="22" max="22" width="11.66015625" style="151" customWidth="1"/>
    <col min="23" max="23" width="7.33203125" style="147" customWidth="1"/>
    <col min="24" max="24" width="10.66015625" style="147" customWidth="1"/>
    <col min="25" max="16384" width="10.66015625" style="147" customWidth="1"/>
  </cols>
  <sheetData>
    <row r="1" spans="1:33" s="76" customFormat="1" ht="14.25" hidden="1">
      <c r="A1" s="67" t="s">
        <v>0</v>
      </c>
      <c r="B1" s="68"/>
      <c r="C1" s="67" t="s">
        <v>38</v>
      </c>
      <c r="D1" s="69"/>
      <c r="E1" s="70"/>
      <c r="F1" s="67" t="s">
        <v>39</v>
      </c>
      <c r="G1" s="71"/>
      <c r="H1" s="68"/>
      <c r="I1" s="72"/>
      <c r="J1" s="73" t="s">
        <v>40</v>
      </c>
      <c r="K1" s="74"/>
      <c r="L1" s="72"/>
      <c r="M1" s="73" t="s">
        <v>1</v>
      </c>
      <c r="N1" s="74"/>
      <c r="O1" s="72"/>
      <c r="P1" s="73" t="s">
        <v>2</v>
      </c>
      <c r="Q1" s="74"/>
      <c r="R1" s="74"/>
      <c r="S1" s="74"/>
      <c r="T1" s="74"/>
      <c r="U1" s="74"/>
      <c r="V1" s="75" t="s">
        <v>3</v>
      </c>
      <c r="X1" s="77"/>
      <c r="Y1" s="77"/>
      <c r="Z1" s="77"/>
      <c r="AA1" s="77"/>
      <c r="AB1" s="77"/>
      <c r="AC1" s="77"/>
      <c r="AD1" s="77"/>
      <c r="AE1" s="77"/>
      <c r="AG1" s="77"/>
    </row>
    <row r="2" spans="1:22" s="79" customFormat="1" ht="45" customHeight="1">
      <c r="A2" s="78" t="s">
        <v>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3" s="82" customFormat="1" ht="18.75" customHeight="1">
      <c r="A3" s="80" t="s">
        <v>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1"/>
    </row>
    <row r="4" spans="1:23" s="84" customFormat="1" ht="21" customHeight="1">
      <c r="A4" s="83" t="s">
        <v>41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1:22" s="16" customFormat="1" ht="23.25" customHeight="1">
      <c r="A5" s="15" t="s">
        <v>42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3" s="21" customFormat="1" ht="15" customHeight="1">
      <c r="A6" s="17" t="s">
        <v>8</v>
      </c>
      <c r="B6" s="17"/>
      <c r="C6" s="17"/>
      <c r="D6" s="17"/>
      <c r="E6" s="17"/>
      <c r="F6" s="18"/>
      <c r="G6" s="18"/>
      <c r="H6" s="19"/>
      <c r="I6" s="20"/>
      <c r="J6" s="20"/>
      <c r="K6" s="20"/>
      <c r="L6" s="20"/>
      <c r="M6" s="20"/>
      <c r="N6" s="20"/>
      <c r="O6" s="20"/>
      <c r="Q6" s="85" t="s">
        <v>9</v>
      </c>
      <c r="R6" s="85"/>
      <c r="S6" s="85"/>
      <c r="T6" s="85"/>
      <c r="U6" s="85"/>
      <c r="V6" s="85"/>
      <c r="W6" s="86"/>
    </row>
    <row r="7" spans="1:23" s="95" customFormat="1" ht="13.5" customHeight="1">
      <c r="A7" s="87" t="s">
        <v>10</v>
      </c>
      <c r="B7" s="88" t="s">
        <v>43</v>
      </c>
      <c r="C7" s="89" t="s">
        <v>44</v>
      </c>
      <c r="D7" s="89" t="s">
        <v>12</v>
      </c>
      <c r="E7" s="88" t="s">
        <v>13</v>
      </c>
      <c r="F7" s="88" t="s">
        <v>45</v>
      </c>
      <c r="G7" s="88" t="s">
        <v>46</v>
      </c>
      <c r="H7" s="90" t="s">
        <v>47</v>
      </c>
      <c r="I7" s="91" t="s">
        <v>48</v>
      </c>
      <c r="J7" s="91"/>
      <c r="K7" s="91"/>
      <c r="L7" s="92" t="s">
        <v>49</v>
      </c>
      <c r="M7" s="92"/>
      <c r="N7" s="92"/>
      <c r="O7" s="91" t="s">
        <v>50</v>
      </c>
      <c r="P7" s="91"/>
      <c r="Q7" s="91"/>
      <c r="R7" s="93" t="s">
        <v>51</v>
      </c>
      <c r="S7" s="93" t="s">
        <v>52</v>
      </c>
      <c r="T7" s="93" t="s">
        <v>53</v>
      </c>
      <c r="U7" s="93" t="s">
        <v>54</v>
      </c>
      <c r="V7" s="94" t="s">
        <v>55</v>
      </c>
      <c r="W7" s="93" t="s">
        <v>56</v>
      </c>
    </row>
    <row r="8" spans="1:23" s="95" customFormat="1" ht="39.75" customHeight="1">
      <c r="A8" s="87"/>
      <c r="B8" s="88"/>
      <c r="C8" s="89"/>
      <c r="D8" s="89"/>
      <c r="E8" s="88"/>
      <c r="F8" s="88"/>
      <c r="G8" s="88"/>
      <c r="H8" s="90"/>
      <c r="I8" s="96" t="s">
        <v>57</v>
      </c>
      <c r="J8" s="97" t="s">
        <v>58</v>
      </c>
      <c r="K8" s="98" t="s">
        <v>59</v>
      </c>
      <c r="L8" s="96" t="s">
        <v>57</v>
      </c>
      <c r="M8" s="97" t="s">
        <v>58</v>
      </c>
      <c r="N8" s="98" t="s">
        <v>59</v>
      </c>
      <c r="O8" s="96" t="s">
        <v>57</v>
      </c>
      <c r="P8" s="97" t="s">
        <v>58</v>
      </c>
      <c r="Q8" s="98" t="s">
        <v>59</v>
      </c>
      <c r="R8" s="93"/>
      <c r="S8" s="93"/>
      <c r="T8" s="93"/>
      <c r="U8" s="93"/>
      <c r="V8" s="94"/>
      <c r="W8" s="93"/>
    </row>
    <row r="9" spans="1:23" s="100" customFormat="1" ht="18.75" customHeight="1">
      <c r="A9" s="99" t="s">
        <v>60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</row>
    <row r="10" spans="1:24" s="41" customFormat="1" ht="35.25" customHeight="1">
      <c r="A10" s="101">
        <v>1</v>
      </c>
      <c r="B10" s="54" t="s">
        <v>61</v>
      </c>
      <c r="C10" s="55" t="s">
        <v>62</v>
      </c>
      <c r="D10" s="45" t="s">
        <v>63</v>
      </c>
      <c r="E10" s="54" t="s">
        <v>64</v>
      </c>
      <c r="F10" s="102" t="s">
        <v>65</v>
      </c>
      <c r="G10" s="48" t="s">
        <v>32</v>
      </c>
      <c r="H10" s="48" t="s">
        <v>8</v>
      </c>
      <c r="I10" s="103">
        <v>117</v>
      </c>
      <c r="J10" s="104">
        <f>I10/1.9</f>
        <v>61.578947368421055</v>
      </c>
      <c r="K10" s="105">
        <v>1</v>
      </c>
      <c r="L10" s="103">
        <v>119</v>
      </c>
      <c r="M10" s="104">
        <f>L10/1.9</f>
        <v>62.631578947368425</v>
      </c>
      <c r="N10" s="105">
        <v>1</v>
      </c>
      <c r="O10" s="103">
        <v>128.5</v>
      </c>
      <c r="P10" s="104">
        <f>O10/1.9</f>
        <v>67.63157894736842</v>
      </c>
      <c r="Q10" s="105">
        <v>1</v>
      </c>
      <c r="R10" s="105"/>
      <c r="S10" s="105"/>
      <c r="T10" s="106">
        <f>O10+L10+I10</f>
        <v>364.5</v>
      </c>
      <c r="U10" s="107"/>
      <c r="V10" s="108">
        <f>(J10+M10+P10)/3</f>
        <v>63.94736842105264</v>
      </c>
      <c r="W10" s="109"/>
      <c r="X10" s="110"/>
    </row>
    <row r="11" spans="1:23" s="100" customFormat="1" ht="18.75" customHeight="1">
      <c r="A11" s="99" t="s">
        <v>66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3" s="100" customFormat="1" ht="18.75" customHeight="1">
      <c r="A12" s="99" t="s">
        <v>67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s="95" customFormat="1" ht="35.25" customHeight="1">
      <c r="A13" s="111">
        <f>RANK(V13,$V$13:$V$15)</f>
        <v>1</v>
      </c>
      <c r="B13" s="112" t="s">
        <v>68</v>
      </c>
      <c r="C13" s="44" t="s">
        <v>69</v>
      </c>
      <c r="D13" s="113">
        <v>1</v>
      </c>
      <c r="E13" s="54" t="s">
        <v>70</v>
      </c>
      <c r="F13" s="47" t="s">
        <v>71</v>
      </c>
      <c r="G13" s="48" t="s">
        <v>72</v>
      </c>
      <c r="H13" s="114" t="s">
        <v>8</v>
      </c>
      <c r="I13" s="115">
        <v>143.5</v>
      </c>
      <c r="J13" s="116">
        <f>I13/2.2</f>
        <v>65.22727272727272</v>
      </c>
      <c r="K13" s="117">
        <f>RANK(J13,J$13:J$15,0)</f>
        <v>1</v>
      </c>
      <c r="L13" s="115">
        <v>153</v>
      </c>
      <c r="M13" s="118">
        <f>L13/2.2</f>
        <v>69.54545454545455</v>
      </c>
      <c r="N13" s="117">
        <f>RANK(M13,M$13:M$15,0)</f>
        <v>1</v>
      </c>
      <c r="O13" s="115">
        <v>148</v>
      </c>
      <c r="P13" s="118">
        <f>O13/2.2</f>
        <v>67.27272727272727</v>
      </c>
      <c r="Q13" s="117">
        <f>RANK(P13,P$13:P$15,0)</f>
        <v>1</v>
      </c>
      <c r="R13" s="117"/>
      <c r="S13" s="117"/>
      <c r="T13" s="119">
        <f>O13+L13+I13</f>
        <v>444.5</v>
      </c>
      <c r="U13" s="120"/>
      <c r="V13" s="118">
        <f>(J13+M13+P13)/3</f>
        <v>67.34848484848483</v>
      </c>
      <c r="W13" s="121"/>
    </row>
    <row r="14" spans="1:23" s="95" customFormat="1" ht="35.25" customHeight="1">
      <c r="A14" s="101">
        <f>RANK(V14,$V$13:$V$15)</f>
        <v>2</v>
      </c>
      <c r="B14" s="122" t="s">
        <v>68</v>
      </c>
      <c r="C14" s="44" t="s">
        <v>69</v>
      </c>
      <c r="D14" s="123">
        <v>1</v>
      </c>
      <c r="E14" s="54" t="s">
        <v>73</v>
      </c>
      <c r="F14" s="102" t="s">
        <v>65</v>
      </c>
      <c r="G14" s="124" t="s">
        <v>74</v>
      </c>
      <c r="H14" s="114" t="s">
        <v>8</v>
      </c>
      <c r="I14" s="103">
        <v>141</v>
      </c>
      <c r="J14" s="108">
        <f>I14/2.2</f>
        <v>64.09090909090908</v>
      </c>
      <c r="K14" s="105">
        <f>RANK(J14,J$13:J$15,0)</f>
        <v>2</v>
      </c>
      <c r="L14" s="103">
        <v>146</v>
      </c>
      <c r="M14" s="108">
        <f>L14/2.2</f>
        <v>66.36363636363636</v>
      </c>
      <c r="N14" s="105">
        <f>RANK(M14,M$13:M$15,0)</f>
        <v>2</v>
      </c>
      <c r="O14" s="103">
        <v>146</v>
      </c>
      <c r="P14" s="108">
        <f>O14/2.2</f>
        <v>66.36363636363636</v>
      </c>
      <c r="Q14" s="105">
        <f>RANK(P14,P$13:P$15,0)</f>
        <v>2</v>
      </c>
      <c r="R14" s="105"/>
      <c r="S14" s="105"/>
      <c r="T14" s="106">
        <f>O14+L14+I14</f>
        <v>433</v>
      </c>
      <c r="U14" s="107"/>
      <c r="V14" s="108">
        <f>(J14+M14+P14)/3</f>
        <v>65.60606060606061</v>
      </c>
      <c r="W14" s="121"/>
    </row>
    <row r="15" spans="1:23" s="95" customFormat="1" ht="35.25" customHeight="1">
      <c r="A15" s="101">
        <f>RANK(V15,$V$13:$V$15)</f>
        <v>3</v>
      </c>
      <c r="B15" s="122" t="s">
        <v>75</v>
      </c>
      <c r="C15" s="44" t="s">
        <v>76</v>
      </c>
      <c r="D15" s="123" t="s">
        <v>63</v>
      </c>
      <c r="E15" s="54" t="s">
        <v>77</v>
      </c>
      <c r="F15" s="125" t="s">
        <v>78</v>
      </c>
      <c r="G15" s="124" t="s">
        <v>79</v>
      </c>
      <c r="H15" s="114" t="s">
        <v>8</v>
      </c>
      <c r="I15" s="103">
        <v>113</v>
      </c>
      <c r="J15" s="108">
        <f>I15/2.2</f>
        <v>51.36363636363636</v>
      </c>
      <c r="K15" s="105">
        <f>RANK(J15,J$13:J$15,0)</f>
        <v>3</v>
      </c>
      <c r="L15" s="103">
        <v>116</v>
      </c>
      <c r="M15" s="108">
        <f>L15/2.2</f>
        <v>52.72727272727272</v>
      </c>
      <c r="N15" s="105">
        <f>RANK(M15,M$13:M$15,0)</f>
        <v>3</v>
      </c>
      <c r="O15" s="103">
        <v>124</v>
      </c>
      <c r="P15" s="108">
        <f>O15/2.2</f>
        <v>56.36363636363636</v>
      </c>
      <c r="Q15" s="105">
        <f>RANK(P15,P$13:P$15,0)</f>
        <v>3</v>
      </c>
      <c r="R15" s="105"/>
      <c r="S15" s="105"/>
      <c r="T15" s="106">
        <f>O15+L15+I15</f>
        <v>353</v>
      </c>
      <c r="U15" s="107"/>
      <c r="V15" s="108">
        <f>(J15+M15+P15)/3</f>
        <v>53.48484848484848</v>
      </c>
      <c r="W15" s="121"/>
    </row>
    <row r="16" spans="1:23" s="100" customFormat="1" ht="18.75" customHeight="1">
      <c r="A16" s="99" t="s">
        <v>80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3" s="95" customFormat="1" ht="35.25" customHeight="1">
      <c r="A17" s="101">
        <f>RANK(V17,$V$17:$V$18)</f>
        <v>1</v>
      </c>
      <c r="B17" s="122" t="s">
        <v>81</v>
      </c>
      <c r="C17" s="44" t="s">
        <v>82</v>
      </c>
      <c r="D17" s="123">
        <v>1</v>
      </c>
      <c r="E17" s="54" t="s">
        <v>83</v>
      </c>
      <c r="F17" s="102" t="s">
        <v>65</v>
      </c>
      <c r="G17" s="124" t="s">
        <v>32</v>
      </c>
      <c r="H17" s="114" t="s">
        <v>8</v>
      </c>
      <c r="I17" s="103">
        <v>142.5</v>
      </c>
      <c r="J17" s="108">
        <f>I17/2.2</f>
        <v>64.77272727272727</v>
      </c>
      <c r="K17" s="105">
        <f>RANK(J17,$J$17:$J$18,0)</f>
        <v>1</v>
      </c>
      <c r="L17" s="103">
        <v>150</v>
      </c>
      <c r="M17" s="108">
        <f>L17/2.2</f>
        <v>68.18181818181817</v>
      </c>
      <c r="N17" s="105">
        <f>RANK(M17,$M$17:$M$18,0)</f>
        <v>1</v>
      </c>
      <c r="O17" s="103">
        <v>146.5</v>
      </c>
      <c r="P17" s="108">
        <f>O17/2.2</f>
        <v>66.59090909090908</v>
      </c>
      <c r="Q17" s="105">
        <f>RANK(P17,$P$17:$P$18,0)</f>
        <v>1</v>
      </c>
      <c r="R17" s="105"/>
      <c r="S17" s="105"/>
      <c r="T17" s="106">
        <f>O17+L17+I17</f>
        <v>439</v>
      </c>
      <c r="U17" s="107"/>
      <c r="V17" s="108">
        <f>(J17+M17+P17)/3</f>
        <v>66.5151515151515</v>
      </c>
      <c r="W17" s="126"/>
    </row>
    <row r="18" spans="1:23" s="95" customFormat="1" ht="35.25" customHeight="1">
      <c r="A18" s="101">
        <f>RANK(V18,$V$17:$V$18)</f>
        <v>2</v>
      </c>
      <c r="B18" s="122" t="s">
        <v>68</v>
      </c>
      <c r="C18" s="44" t="s">
        <v>69</v>
      </c>
      <c r="D18" s="123">
        <v>1</v>
      </c>
      <c r="E18" s="54" t="s">
        <v>84</v>
      </c>
      <c r="F18" s="102" t="s">
        <v>65</v>
      </c>
      <c r="G18" s="124" t="s">
        <v>32</v>
      </c>
      <c r="H18" s="114" t="s">
        <v>8</v>
      </c>
      <c r="I18" s="103">
        <v>138.5</v>
      </c>
      <c r="J18" s="108">
        <f>I18/2.2</f>
        <v>62.954545454545446</v>
      </c>
      <c r="K18" s="105">
        <f>RANK(J18,$J$17:$J$18,0)</f>
        <v>2</v>
      </c>
      <c r="L18" s="103">
        <v>144</v>
      </c>
      <c r="M18" s="108">
        <f>L18/2.2</f>
        <v>65.45454545454545</v>
      </c>
      <c r="N18" s="105">
        <f>RANK(M18,$M$17:$M$18,0)</f>
        <v>2</v>
      </c>
      <c r="O18" s="103">
        <v>145</v>
      </c>
      <c r="P18" s="108">
        <f>O18/2.2</f>
        <v>65.9090909090909</v>
      </c>
      <c r="Q18" s="105">
        <f>RANK(P18,$P$17:$P$18,0)</f>
        <v>2</v>
      </c>
      <c r="R18" s="105"/>
      <c r="S18" s="105"/>
      <c r="T18" s="106">
        <f>O18+L18+I18</f>
        <v>427.5</v>
      </c>
      <c r="U18" s="107"/>
      <c r="V18" s="108">
        <f>(J18+M18+P18)/3</f>
        <v>64.77272727272727</v>
      </c>
      <c r="W18" s="126"/>
    </row>
    <row r="19" spans="1:23" s="100" customFormat="1" ht="18.75" customHeight="1">
      <c r="A19" s="99" t="s">
        <v>85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 s="95" customFormat="1" ht="35.25" customHeight="1">
      <c r="A20" s="111">
        <f>RANK(V20,$V$20:$V$25)</f>
        <v>1</v>
      </c>
      <c r="B20" s="122" t="s">
        <v>86</v>
      </c>
      <c r="C20" s="55" t="s">
        <v>62</v>
      </c>
      <c r="D20" s="123" t="s">
        <v>63</v>
      </c>
      <c r="E20" s="54" t="s">
        <v>87</v>
      </c>
      <c r="F20" s="125" t="s">
        <v>88</v>
      </c>
      <c r="G20" s="124" t="s">
        <v>32</v>
      </c>
      <c r="H20" s="114" t="s">
        <v>89</v>
      </c>
      <c r="I20" s="115">
        <v>143.5</v>
      </c>
      <c r="J20" s="118">
        <f>I20/2.2</f>
        <v>65.22727272727272</v>
      </c>
      <c r="K20" s="117">
        <f>RANK(J20,J$20:J$25,0)</f>
        <v>1</v>
      </c>
      <c r="L20" s="115">
        <v>149</v>
      </c>
      <c r="M20" s="118">
        <f>L20/2.2</f>
        <v>67.72727272727272</v>
      </c>
      <c r="N20" s="117">
        <f>RANK(M20,M$20:M$25,0)</f>
        <v>1</v>
      </c>
      <c r="O20" s="115">
        <v>144</v>
      </c>
      <c r="P20" s="118">
        <f>O20/2.2</f>
        <v>65.45454545454545</v>
      </c>
      <c r="Q20" s="117">
        <f>RANK(P20,P$20:P$25,0)</f>
        <v>1</v>
      </c>
      <c r="R20" s="117"/>
      <c r="S20" s="117">
        <v>1</v>
      </c>
      <c r="T20" s="119">
        <f>O20+L20+I20</f>
        <v>436.5</v>
      </c>
      <c r="U20" s="120"/>
      <c r="V20" s="118">
        <f>(J20+M20+P20)/3</f>
        <v>66.13636363636363</v>
      </c>
      <c r="W20" s="121"/>
    </row>
    <row r="21" spans="1:23" s="95" customFormat="1" ht="35.25" customHeight="1">
      <c r="A21" s="111">
        <f>RANK(V21,$V$20:$V$25)</f>
        <v>2</v>
      </c>
      <c r="B21" s="122" t="s">
        <v>90</v>
      </c>
      <c r="C21" s="55" t="s">
        <v>62</v>
      </c>
      <c r="D21" s="123" t="s">
        <v>63</v>
      </c>
      <c r="E21" s="54" t="s">
        <v>91</v>
      </c>
      <c r="F21" s="102" t="s">
        <v>65</v>
      </c>
      <c r="G21" s="124" t="s">
        <v>32</v>
      </c>
      <c r="H21" s="114" t="s">
        <v>8</v>
      </c>
      <c r="I21" s="115">
        <v>136.5</v>
      </c>
      <c r="J21" s="116">
        <f>I21/2.2</f>
        <v>62.04545454545454</v>
      </c>
      <c r="K21" s="117">
        <f>RANK(J21,J$20:J$25,0)</f>
        <v>4</v>
      </c>
      <c r="L21" s="115">
        <v>129.5</v>
      </c>
      <c r="M21" s="118">
        <f>L21/2.2</f>
        <v>58.86363636363636</v>
      </c>
      <c r="N21" s="117">
        <f>RANK(M21,M$20:M$25,0)</f>
        <v>2</v>
      </c>
      <c r="O21" s="115">
        <v>138</v>
      </c>
      <c r="P21" s="118">
        <f>O21/2.2</f>
        <v>62.72727272727272</v>
      </c>
      <c r="Q21" s="117">
        <f>RANK(P21,P$20:P$25,0)</f>
        <v>2</v>
      </c>
      <c r="R21" s="117"/>
      <c r="S21" s="117"/>
      <c r="T21" s="119">
        <f>O21+L21+I21</f>
        <v>404</v>
      </c>
      <c r="U21" s="120"/>
      <c r="V21" s="118">
        <f>(J21+M21+P21)/3</f>
        <v>61.21212121212121</v>
      </c>
      <c r="W21" s="121"/>
    </row>
    <row r="22" spans="1:23" s="95" customFormat="1" ht="35.25" customHeight="1">
      <c r="A22" s="111">
        <f>RANK(V22,$V$20:$V$25)</f>
        <v>3</v>
      </c>
      <c r="B22" s="122" t="s">
        <v>92</v>
      </c>
      <c r="C22" s="44" t="s">
        <v>93</v>
      </c>
      <c r="D22" s="123" t="s">
        <v>63</v>
      </c>
      <c r="E22" s="54" t="s">
        <v>94</v>
      </c>
      <c r="F22" s="125" t="s">
        <v>95</v>
      </c>
      <c r="G22" s="124" t="s">
        <v>32</v>
      </c>
      <c r="H22" s="114" t="s">
        <v>8</v>
      </c>
      <c r="I22" s="115">
        <v>137.5</v>
      </c>
      <c r="J22" s="118">
        <f>I22/2.2</f>
        <v>62.49999999999999</v>
      </c>
      <c r="K22" s="117">
        <f>RANK(J22,J$20:J$25,0)</f>
        <v>2</v>
      </c>
      <c r="L22" s="115">
        <v>128.5</v>
      </c>
      <c r="M22" s="118">
        <f>L22/2.2</f>
        <v>58.40909090909091</v>
      </c>
      <c r="N22" s="117">
        <f>RANK(M22,M$20:M$25,0)</f>
        <v>3</v>
      </c>
      <c r="O22" s="115">
        <v>137.5</v>
      </c>
      <c r="P22" s="118">
        <f>O22/2.2</f>
        <v>62.49999999999999</v>
      </c>
      <c r="Q22" s="117">
        <f>RANK(P22,P$20:P$25,0)</f>
        <v>3</v>
      </c>
      <c r="R22" s="117"/>
      <c r="S22" s="117"/>
      <c r="T22" s="119">
        <f>O22+L22+I22</f>
        <v>403.5</v>
      </c>
      <c r="U22" s="120"/>
      <c r="V22" s="118">
        <f>(J22+M22+P22)/3</f>
        <v>61.13636363636363</v>
      </c>
      <c r="W22" s="121"/>
    </row>
    <row r="23" spans="1:23" s="95" customFormat="1" ht="35.25" customHeight="1">
      <c r="A23" s="111">
        <f>RANK(V23,$V$20:$V$25)</f>
        <v>4</v>
      </c>
      <c r="B23" s="122" t="s">
        <v>96</v>
      </c>
      <c r="C23" s="44" t="s">
        <v>97</v>
      </c>
      <c r="D23" s="123" t="s">
        <v>63</v>
      </c>
      <c r="E23" s="54" t="s">
        <v>98</v>
      </c>
      <c r="F23" s="125" t="s">
        <v>99</v>
      </c>
      <c r="G23" s="124" t="s">
        <v>100</v>
      </c>
      <c r="H23" s="114" t="s">
        <v>8</v>
      </c>
      <c r="I23" s="115">
        <v>137.5</v>
      </c>
      <c r="J23" s="118">
        <f>I23/2.2</f>
        <v>62.49999999999999</v>
      </c>
      <c r="K23" s="117">
        <f>RANK(J23,J$20:J$25,0)</f>
        <v>2</v>
      </c>
      <c r="L23" s="115">
        <v>128</v>
      </c>
      <c r="M23" s="118">
        <f>L23/2.2</f>
        <v>58.18181818181818</v>
      </c>
      <c r="N23" s="117">
        <f>RANK(M23,M$20:M$25,0)</f>
        <v>4</v>
      </c>
      <c r="O23" s="115">
        <v>136</v>
      </c>
      <c r="P23" s="118">
        <f>O23/2.2</f>
        <v>61.81818181818181</v>
      </c>
      <c r="Q23" s="117">
        <f>RANK(P23,P$20:P$25,0)</f>
        <v>4</v>
      </c>
      <c r="R23" s="117"/>
      <c r="S23" s="117"/>
      <c r="T23" s="119">
        <f>O23+L23+I23</f>
        <v>401.5</v>
      </c>
      <c r="U23" s="120"/>
      <c r="V23" s="118">
        <f>(J23+M23+P23)/3</f>
        <v>60.833333333333336</v>
      </c>
      <c r="W23" s="121"/>
    </row>
    <row r="24" spans="1:23" s="95" customFormat="1" ht="35.25" customHeight="1">
      <c r="A24" s="111"/>
      <c r="B24" s="122" t="s">
        <v>101</v>
      </c>
      <c r="C24" s="44" t="s">
        <v>102</v>
      </c>
      <c r="D24" s="123" t="s">
        <v>63</v>
      </c>
      <c r="E24" s="54" t="s">
        <v>103</v>
      </c>
      <c r="F24" s="102" t="s">
        <v>65</v>
      </c>
      <c r="G24" s="124"/>
      <c r="H24" s="114" t="s">
        <v>8</v>
      </c>
      <c r="I24" s="127" t="s">
        <v>104</v>
      </c>
      <c r="J24" s="128"/>
      <c r="K24" s="129"/>
      <c r="L24" s="127"/>
      <c r="M24" s="128"/>
      <c r="N24" s="129"/>
      <c r="O24" s="127"/>
      <c r="P24" s="128"/>
      <c r="Q24" s="129"/>
      <c r="R24" s="129"/>
      <c r="S24" s="129"/>
      <c r="T24" s="130"/>
      <c r="U24" s="131"/>
      <c r="V24" s="128"/>
      <c r="W24" s="121" t="s">
        <v>105</v>
      </c>
    </row>
    <row r="25" spans="1:23" s="95" customFormat="1" ht="35.25" customHeight="1">
      <c r="A25" s="111"/>
      <c r="B25" s="122" t="s">
        <v>106</v>
      </c>
      <c r="C25" s="55" t="s">
        <v>62</v>
      </c>
      <c r="D25" s="123" t="s">
        <v>63</v>
      </c>
      <c r="E25" s="54" t="s">
        <v>107</v>
      </c>
      <c r="F25" s="125" t="s">
        <v>108</v>
      </c>
      <c r="G25" s="124" t="s">
        <v>109</v>
      </c>
      <c r="H25" s="114" t="s">
        <v>110</v>
      </c>
      <c r="I25" s="127" t="s">
        <v>104</v>
      </c>
      <c r="J25" s="128"/>
      <c r="K25" s="129"/>
      <c r="L25" s="127"/>
      <c r="M25" s="128"/>
      <c r="N25" s="129"/>
      <c r="O25" s="127"/>
      <c r="P25" s="128"/>
      <c r="Q25" s="129"/>
      <c r="R25" s="129"/>
      <c r="S25" s="129"/>
      <c r="T25" s="130"/>
      <c r="U25" s="131"/>
      <c r="V25" s="128"/>
      <c r="W25" s="121" t="s">
        <v>105</v>
      </c>
    </row>
    <row r="26" spans="1:23" s="100" customFormat="1" ht="18.75" customHeight="1">
      <c r="A26" s="99" t="s">
        <v>111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</row>
    <row r="27" spans="1:23" s="100" customFormat="1" ht="18.75" customHeight="1">
      <c r="A27" s="99" t="s">
        <v>80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</row>
    <row r="28" spans="1:24" s="41" customFormat="1" ht="35.25" customHeight="1">
      <c r="A28" s="101">
        <f>RANK(V28,$V$28:$V$29)</f>
        <v>1</v>
      </c>
      <c r="B28" s="122" t="s">
        <v>81</v>
      </c>
      <c r="C28" s="44" t="s">
        <v>82</v>
      </c>
      <c r="D28" s="123">
        <v>1</v>
      </c>
      <c r="E28" s="54" t="s">
        <v>112</v>
      </c>
      <c r="F28" s="125" t="s">
        <v>113</v>
      </c>
      <c r="G28" s="124" t="s">
        <v>114</v>
      </c>
      <c r="H28" s="114" t="s">
        <v>8</v>
      </c>
      <c r="I28" s="103">
        <v>166.5</v>
      </c>
      <c r="J28" s="108">
        <f>I28/2.6</f>
        <v>64.03846153846153</v>
      </c>
      <c r="K28" s="105">
        <f>RANK(J28,J$28:J$29,0)</f>
        <v>1</v>
      </c>
      <c r="L28" s="103">
        <v>164.5</v>
      </c>
      <c r="M28" s="108">
        <f>L28/2.6</f>
        <v>63.26923076923077</v>
      </c>
      <c r="N28" s="105">
        <f>RANK(M28,M$28:M$29,0)</f>
        <v>1</v>
      </c>
      <c r="O28" s="103">
        <v>167</v>
      </c>
      <c r="P28" s="108">
        <f>O28/2.6</f>
        <v>64.23076923076923</v>
      </c>
      <c r="Q28" s="105">
        <f>RANK(P28,P$28:P$29,0)</f>
        <v>1</v>
      </c>
      <c r="R28" s="105"/>
      <c r="S28" s="105"/>
      <c r="T28" s="106">
        <f>O28+L28+I28</f>
        <v>498</v>
      </c>
      <c r="U28" s="107"/>
      <c r="V28" s="108">
        <f>(J28+M28+P28)/3</f>
        <v>63.84615384615384</v>
      </c>
      <c r="W28" s="109"/>
      <c r="X28" s="110"/>
    </row>
    <row r="29" spans="1:24" s="41" customFormat="1" ht="35.25" customHeight="1">
      <c r="A29" s="101">
        <f>RANK(V29,$V$28:$V$29)</f>
        <v>2</v>
      </c>
      <c r="B29" s="122" t="s">
        <v>115</v>
      </c>
      <c r="C29" s="44" t="s">
        <v>116</v>
      </c>
      <c r="D29" s="123" t="s">
        <v>63</v>
      </c>
      <c r="E29" s="54" t="s">
        <v>87</v>
      </c>
      <c r="F29" s="125" t="s">
        <v>88</v>
      </c>
      <c r="G29" s="124" t="s">
        <v>32</v>
      </c>
      <c r="H29" s="114" t="s">
        <v>89</v>
      </c>
      <c r="I29" s="103">
        <v>161.5</v>
      </c>
      <c r="J29" s="108">
        <f>I29/2.6</f>
        <v>62.11538461538461</v>
      </c>
      <c r="K29" s="105">
        <f>RANK(J29,J$28:J$29,0)</f>
        <v>2</v>
      </c>
      <c r="L29" s="103">
        <v>160</v>
      </c>
      <c r="M29" s="108">
        <f>L29/2.6</f>
        <v>61.53846153846153</v>
      </c>
      <c r="N29" s="105">
        <f>RANK(M29,M$28:M$29,0)</f>
        <v>2</v>
      </c>
      <c r="O29" s="103">
        <v>157.5</v>
      </c>
      <c r="P29" s="108">
        <f>O29/2.6</f>
        <v>60.57692307692307</v>
      </c>
      <c r="Q29" s="105">
        <f>RANK(P29,P$28:P$29,0)</f>
        <v>2</v>
      </c>
      <c r="R29" s="105"/>
      <c r="S29" s="105"/>
      <c r="T29" s="106">
        <f>O29+L29+I29</f>
        <v>479</v>
      </c>
      <c r="U29" s="107"/>
      <c r="V29" s="108">
        <f>(J29+M29+P29)/3</f>
        <v>61.41025641025641</v>
      </c>
      <c r="W29" s="109"/>
      <c r="X29" s="110"/>
    </row>
    <row r="30" spans="1:23" s="100" customFormat="1" ht="18.75" customHeight="1">
      <c r="A30" s="99" t="s">
        <v>67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</row>
    <row r="31" spans="1:24" s="41" customFormat="1" ht="35.25" customHeight="1">
      <c r="A31" s="101">
        <v>1</v>
      </c>
      <c r="B31" s="122" t="s">
        <v>117</v>
      </c>
      <c r="C31" s="44" t="s">
        <v>118</v>
      </c>
      <c r="D31" s="123" t="s">
        <v>63</v>
      </c>
      <c r="E31" s="54" t="s">
        <v>119</v>
      </c>
      <c r="F31" s="125" t="s">
        <v>120</v>
      </c>
      <c r="G31" s="132" t="s">
        <v>121</v>
      </c>
      <c r="H31" s="114" t="s">
        <v>110</v>
      </c>
      <c r="I31" s="103">
        <v>157</v>
      </c>
      <c r="J31" s="108">
        <f>I31/2.6</f>
        <v>60.38461538461538</v>
      </c>
      <c r="K31" s="105">
        <v>1</v>
      </c>
      <c r="L31" s="103">
        <v>157.5</v>
      </c>
      <c r="M31" s="108">
        <f>L31/2.6</f>
        <v>60.57692307692307</v>
      </c>
      <c r="N31" s="105">
        <v>1</v>
      </c>
      <c r="O31" s="103">
        <v>157.5</v>
      </c>
      <c r="P31" s="108">
        <f>O31/2.6</f>
        <v>60.57692307692307</v>
      </c>
      <c r="Q31" s="105">
        <v>1</v>
      </c>
      <c r="R31" s="105"/>
      <c r="S31" s="105"/>
      <c r="T31" s="106">
        <f>O31+L31+I31</f>
        <v>472</v>
      </c>
      <c r="U31" s="107"/>
      <c r="V31" s="108">
        <f>(J31+M31+P31)/3</f>
        <v>60.512820512820504</v>
      </c>
      <c r="W31" s="109"/>
      <c r="X31" s="110"/>
    </row>
    <row r="32" spans="1:22" s="136" customFormat="1" ht="28.5" customHeight="1">
      <c r="A32" s="58" t="s">
        <v>34</v>
      </c>
      <c r="B32" s="59"/>
      <c r="C32" s="59"/>
      <c r="D32" s="133"/>
      <c r="E32" s="134"/>
      <c r="F32" s="59"/>
      <c r="G32" s="59"/>
      <c r="H32" s="60" t="s">
        <v>35</v>
      </c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V32" s="137"/>
    </row>
    <row r="33" spans="1:22" s="136" customFormat="1" ht="28.5" customHeight="1">
      <c r="A33" s="58" t="s">
        <v>36</v>
      </c>
      <c r="B33" s="59"/>
      <c r="C33" s="59"/>
      <c r="D33" s="133"/>
      <c r="E33" s="134"/>
      <c r="F33" s="59"/>
      <c r="G33" s="59"/>
      <c r="H33" s="61" t="s">
        <v>37</v>
      </c>
      <c r="Q33" s="135"/>
      <c r="V33" s="137"/>
    </row>
    <row r="34" spans="1:23" s="139" customFormat="1" ht="39" customHeight="1">
      <c r="A34" s="138"/>
      <c r="C34" s="140"/>
      <c r="D34" s="141"/>
      <c r="F34" s="140"/>
      <c r="G34" s="140"/>
      <c r="H34" s="142"/>
      <c r="I34" s="143"/>
      <c r="K34" s="144"/>
      <c r="L34" s="145"/>
      <c r="M34" s="146"/>
      <c r="N34" s="144"/>
      <c r="O34" s="145"/>
      <c r="P34" s="146"/>
      <c r="Q34" s="144"/>
      <c r="R34" s="144"/>
      <c r="S34" s="144"/>
      <c r="T34" s="144"/>
      <c r="U34" s="144"/>
      <c r="V34" s="144"/>
      <c r="W34" s="144"/>
    </row>
    <row r="35" ht="12.75">
      <c r="V35" s="147"/>
    </row>
  </sheetData>
  <sheetProtection selectLockedCells="1" selectUnlockedCells="1"/>
  <mergeCells count="31">
    <mergeCell ref="A30:W30"/>
    <mergeCell ref="A11:W11"/>
    <mergeCell ref="A12:W12"/>
    <mergeCell ref="A16:W16"/>
    <mergeCell ref="A19:W19"/>
    <mergeCell ref="A26:W26"/>
    <mergeCell ref="A27:W27"/>
    <mergeCell ref="S7:S8"/>
    <mergeCell ref="T7:T8"/>
    <mergeCell ref="U7:U8"/>
    <mergeCell ref="V7:V8"/>
    <mergeCell ref="W7:W8"/>
    <mergeCell ref="A9:W9"/>
    <mergeCell ref="G7:G8"/>
    <mergeCell ref="H7:H8"/>
    <mergeCell ref="I7:K7"/>
    <mergeCell ref="L7:N7"/>
    <mergeCell ref="O7:Q7"/>
    <mergeCell ref="R7:R8"/>
    <mergeCell ref="A7:A8"/>
    <mergeCell ref="B7:B8"/>
    <mergeCell ref="C7:C8"/>
    <mergeCell ref="D7:D8"/>
    <mergeCell ref="E7:E8"/>
    <mergeCell ref="F7:F8"/>
    <mergeCell ref="A2:V2"/>
    <mergeCell ref="A3:V3"/>
    <mergeCell ref="A4:W4"/>
    <mergeCell ref="A5:V5"/>
    <mergeCell ref="A6:E6"/>
    <mergeCell ref="Q6:V6"/>
  </mergeCells>
  <printOptions horizontalCentered="1"/>
  <pageMargins left="0.2362204724409449" right="0.2362204724409449" top="0.2362204724409449" bottom="0.2362204724409449" header="0.31496062992125984" footer="0.31496062992125984"/>
  <pageSetup horizontalDpi="300" verticalDpi="3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  <pageSetUpPr fitToPage="1"/>
  </sheetPr>
  <dimension ref="A1:Y18"/>
  <sheetViews>
    <sheetView view="pageBreakPreview" zoomScale="70" zoomScaleSheetLayoutView="70" workbookViewId="0" topLeftCell="A10">
      <selection activeCell="H15" sqref="H15"/>
    </sheetView>
  </sheetViews>
  <sheetFormatPr defaultColWidth="10.66015625" defaultRowHeight="57" customHeight="1"/>
  <cols>
    <col min="1" max="1" width="6.16015625" style="226" customWidth="1"/>
    <col min="2" max="2" width="24.83203125" style="226" customWidth="1"/>
    <col min="3" max="3" width="12.5" style="226" hidden="1" customWidth="1"/>
    <col min="4" max="4" width="7.66015625" style="226" customWidth="1"/>
    <col min="5" max="5" width="57.33203125" style="226" customWidth="1"/>
    <col min="6" max="6" width="14.66015625" style="226" hidden="1" customWidth="1"/>
    <col min="7" max="7" width="18" style="227" hidden="1" customWidth="1"/>
    <col min="8" max="8" width="40.16015625" style="226" customWidth="1"/>
    <col min="9" max="9" width="10.16015625" style="228" customWidth="1"/>
    <col min="10" max="10" width="13.83203125" style="229" customWidth="1"/>
    <col min="11" max="11" width="8.33203125" style="226" customWidth="1"/>
    <col min="12" max="12" width="9.66015625" style="228" customWidth="1"/>
    <col min="13" max="13" width="12.5" style="229" customWidth="1"/>
    <col min="14" max="14" width="5.83203125" style="226" customWidth="1"/>
    <col min="15" max="15" width="9.5" style="228" customWidth="1"/>
    <col min="16" max="16" width="12.5" style="229" customWidth="1"/>
    <col min="17" max="17" width="6" style="226" customWidth="1"/>
    <col min="18" max="19" width="6.5" style="226" customWidth="1"/>
    <col min="20" max="20" width="10.16015625" style="226" customWidth="1"/>
    <col min="21" max="21" width="5.83203125" style="226" hidden="1" customWidth="1"/>
    <col min="22" max="22" width="15.33203125" style="229" customWidth="1"/>
    <col min="23" max="25" width="10.66015625" style="226" hidden="1" customWidth="1"/>
    <col min="26" max="16384" width="10.66015625" style="226" customWidth="1"/>
  </cols>
  <sheetData>
    <row r="1" spans="1:23" s="79" customFormat="1" ht="63.75" customHeight="1">
      <c r="A1" s="9" t="s">
        <v>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153" customFormat="1" ht="33" customHeight="1">
      <c r="A2" s="152" t="s">
        <v>41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</row>
    <row r="3" spans="1:25" s="155" customFormat="1" ht="32.25" customHeight="1">
      <c r="A3" s="154" t="s">
        <v>122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</row>
    <row r="4" spans="1:24" s="160" customFormat="1" ht="21.75" customHeight="1">
      <c r="A4" s="156" t="s">
        <v>8</v>
      </c>
      <c r="B4" s="156"/>
      <c r="C4" s="156"/>
      <c r="D4" s="156"/>
      <c r="E4" s="156"/>
      <c r="F4" s="157"/>
      <c r="G4" s="157"/>
      <c r="H4" s="157"/>
      <c r="I4" s="157"/>
      <c r="J4" s="158"/>
      <c r="K4" s="158"/>
      <c r="L4" s="158"/>
      <c r="M4" s="158"/>
      <c r="N4" s="158"/>
      <c r="O4" s="158"/>
      <c r="P4" s="158"/>
      <c r="Q4" s="158"/>
      <c r="R4" s="159" t="s">
        <v>9</v>
      </c>
      <c r="S4" s="159"/>
      <c r="T4" s="159"/>
      <c r="U4" s="159"/>
      <c r="V4" s="159"/>
      <c r="W4" s="159"/>
      <c r="X4" s="159"/>
    </row>
    <row r="5" spans="1:23" s="171" customFormat="1" ht="15" customHeight="1">
      <c r="A5" s="161" t="s">
        <v>10</v>
      </c>
      <c r="B5" s="162" t="s">
        <v>123</v>
      </c>
      <c r="C5" s="163" t="s">
        <v>44</v>
      </c>
      <c r="D5" s="163" t="s">
        <v>12</v>
      </c>
      <c r="E5" s="162" t="s">
        <v>124</v>
      </c>
      <c r="F5" s="162" t="s">
        <v>45</v>
      </c>
      <c r="G5" s="162" t="s">
        <v>46</v>
      </c>
      <c r="H5" s="164" t="s">
        <v>47</v>
      </c>
      <c r="I5" s="165" t="s">
        <v>48</v>
      </c>
      <c r="J5" s="165"/>
      <c r="K5" s="165"/>
      <c r="L5" s="166" t="s">
        <v>49</v>
      </c>
      <c r="M5" s="166"/>
      <c r="N5" s="166"/>
      <c r="O5" s="165" t="s">
        <v>50</v>
      </c>
      <c r="P5" s="165"/>
      <c r="Q5" s="165"/>
      <c r="R5" s="167" t="s">
        <v>51</v>
      </c>
      <c r="S5" s="167" t="s">
        <v>52</v>
      </c>
      <c r="T5" s="168" t="s">
        <v>53</v>
      </c>
      <c r="U5" s="168" t="s">
        <v>54</v>
      </c>
      <c r="V5" s="169" t="s">
        <v>55</v>
      </c>
      <c r="W5" s="170" t="s">
        <v>125</v>
      </c>
    </row>
    <row r="6" spans="1:25" s="171" customFormat="1" ht="51" customHeight="1">
      <c r="A6" s="172"/>
      <c r="B6" s="173"/>
      <c r="C6" s="174"/>
      <c r="D6" s="174"/>
      <c r="E6" s="173"/>
      <c r="F6" s="173"/>
      <c r="G6" s="173"/>
      <c r="H6" s="30"/>
      <c r="I6" s="175" t="s">
        <v>57</v>
      </c>
      <c r="J6" s="176" t="s">
        <v>58</v>
      </c>
      <c r="K6" s="177" t="s">
        <v>59</v>
      </c>
      <c r="L6" s="175" t="s">
        <v>57</v>
      </c>
      <c r="M6" s="176" t="s">
        <v>58</v>
      </c>
      <c r="N6" s="177" t="s">
        <v>59</v>
      </c>
      <c r="O6" s="175" t="s">
        <v>57</v>
      </c>
      <c r="P6" s="176" t="s">
        <v>58</v>
      </c>
      <c r="Q6" s="177" t="s">
        <v>59</v>
      </c>
      <c r="R6" s="178"/>
      <c r="S6" s="178"/>
      <c r="T6" s="179"/>
      <c r="U6" s="179"/>
      <c r="V6" s="180"/>
      <c r="W6" s="181"/>
      <c r="X6" s="182" t="s">
        <v>126</v>
      </c>
      <c r="Y6" s="183" t="s">
        <v>127</v>
      </c>
    </row>
    <row r="7" spans="1:24" s="189" customFormat="1" ht="45.75" customHeight="1">
      <c r="A7" s="184" t="s">
        <v>128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6"/>
      <c r="W7" s="187"/>
      <c r="X7" s="188"/>
    </row>
    <row r="8" spans="1:23" s="189" customFormat="1" ht="45.75" customHeight="1">
      <c r="A8" s="190">
        <v>1</v>
      </c>
      <c r="B8" s="54" t="s">
        <v>129</v>
      </c>
      <c r="C8" s="44" t="s">
        <v>130</v>
      </c>
      <c r="D8" s="123" t="s">
        <v>131</v>
      </c>
      <c r="E8" s="191" t="s">
        <v>132</v>
      </c>
      <c r="F8" s="125" t="s">
        <v>133</v>
      </c>
      <c r="G8" s="48" t="s">
        <v>32</v>
      </c>
      <c r="H8" s="48" t="s">
        <v>8</v>
      </c>
      <c r="I8" s="192">
        <v>221</v>
      </c>
      <c r="J8" s="193">
        <f>I8/3.4-$R8*2</f>
        <v>65</v>
      </c>
      <c r="K8" s="194">
        <v>1</v>
      </c>
      <c r="L8" s="192">
        <v>224.5</v>
      </c>
      <c r="M8" s="193">
        <f>L8/3.4-$R8*2</f>
        <v>66.02941176470588</v>
      </c>
      <c r="N8" s="194">
        <v>1</v>
      </c>
      <c r="O8" s="192">
        <v>224</v>
      </c>
      <c r="P8" s="193">
        <f>O8/3.4-$R8*2</f>
        <v>65.88235294117648</v>
      </c>
      <c r="Q8" s="194">
        <v>1</v>
      </c>
      <c r="R8" s="194"/>
      <c r="S8" s="194"/>
      <c r="T8" s="195">
        <f>O8+L8+I8</f>
        <v>669.5</v>
      </c>
      <c r="U8" s="196"/>
      <c r="V8" s="193">
        <f>(J8+M8+P8)/3</f>
        <v>65.63725490196079</v>
      </c>
      <c r="W8" s="197"/>
    </row>
    <row r="9" spans="1:24" s="189" customFormat="1" ht="45.75" customHeight="1">
      <c r="A9" s="184" t="s">
        <v>134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6"/>
      <c r="W9" s="187"/>
      <c r="X9" s="188"/>
    </row>
    <row r="10" spans="1:23" s="189" customFormat="1" ht="45.75" customHeight="1">
      <c r="A10" s="190">
        <f>RANK(V10,$V$10:$V$11)</f>
        <v>1</v>
      </c>
      <c r="B10" s="198" t="s">
        <v>135</v>
      </c>
      <c r="C10" s="44" t="s">
        <v>136</v>
      </c>
      <c r="D10" s="199" t="s">
        <v>126</v>
      </c>
      <c r="E10" s="112" t="s">
        <v>137</v>
      </c>
      <c r="F10" s="47" t="s">
        <v>138</v>
      </c>
      <c r="G10" s="113" t="s">
        <v>139</v>
      </c>
      <c r="H10" s="114" t="s">
        <v>8</v>
      </c>
      <c r="I10" s="192">
        <v>218</v>
      </c>
      <c r="J10" s="193">
        <f>I10/3.4-$R10*2</f>
        <v>64.11764705882354</v>
      </c>
      <c r="K10" s="194">
        <f>RANK(J10,J$10:J$11)</f>
        <v>1</v>
      </c>
      <c r="L10" s="192">
        <v>213</v>
      </c>
      <c r="M10" s="193">
        <f>L10/3.4-$R10*2</f>
        <v>62.64705882352941</v>
      </c>
      <c r="N10" s="194">
        <f>RANK(M10,M$10:M$11)</f>
        <v>1</v>
      </c>
      <c r="O10" s="192">
        <v>215</v>
      </c>
      <c r="P10" s="193">
        <f>O10/3.4-$R10*2</f>
        <v>63.23529411764706</v>
      </c>
      <c r="Q10" s="194">
        <f>RANK(P10,P$10:P$11)</f>
        <v>1</v>
      </c>
      <c r="R10" s="194"/>
      <c r="S10" s="194"/>
      <c r="T10" s="195">
        <f>O10+L10+I10</f>
        <v>646</v>
      </c>
      <c r="U10" s="196"/>
      <c r="V10" s="193">
        <f>(J10+M10+P10)/3</f>
        <v>63.333333333333336</v>
      </c>
      <c r="W10" s="197"/>
    </row>
    <row r="11" spans="1:23" s="189" customFormat="1" ht="45.75" customHeight="1">
      <c r="A11" s="190">
        <f>RANK(V11,$V$10:$V$11)</f>
        <v>2</v>
      </c>
      <c r="B11" s="112" t="s">
        <v>140</v>
      </c>
      <c r="C11" s="44" t="s">
        <v>141</v>
      </c>
      <c r="D11" s="123" t="s">
        <v>126</v>
      </c>
      <c r="E11" s="200" t="s">
        <v>142</v>
      </c>
      <c r="F11" s="47" t="s">
        <v>143</v>
      </c>
      <c r="G11" s="48" t="s">
        <v>144</v>
      </c>
      <c r="H11" s="201" t="s">
        <v>8</v>
      </c>
      <c r="I11" s="192">
        <v>195</v>
      </c>
      <c r="J11" s="193">
        <f>I11/3.4-$R11*2</f>
        <v>57.35294117647059</v>
      </c>
      <c r="K11" s="194">
        <f>RANK(J11,J$10:J$11)</f>
        <v>2</v>
      </c>
      <c r="L11" s="192">
        <v>198</v>
      </c>
      <c r="M11" s="193">
        <f>L11/3.4-$R11*2</f>
        <v>58.23529411764706</v>
      </c>
      <c r="N11" s="194">
        <f>RANK(M11,M$10:M$11)</f>
        <v>2</v>
      </c>
      <c r="O11" s="192">
        <v>213</v>
      </c>
      <c r="P11" s="193">
        <f>O11/3.4-$R11*2</f>
        <v>62.64705882352941</v>
      </c>
      <c r="Q11" s="194">
        <f>RANK(P11,P$10:P$11)</f>
        <v>2</v>
      </c>
      <c r="R11" s="194"/>
      <c r="S11" s="194"/>
      <c r="T11" s="195">
        <f>O11+L11+I11</f>
        <v>606</v>
      </c>
      <c r="U11" s="196"/>
      <c r="V11" s="193">
        <f>(J11+M11+P11)/3</f>
        <v>59.411764705882355</v>
      </c>
      <c r="W11" s="197"/>
    </row>
    <row r="12" spans="1:24" s="189" customFormat="1" ht="45.75" customHeight="1">
      <c r="A12" s="202" t="s">
        <v>145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4"/>
      <c r="W12" s="205"/>
      <c r="X12" s="206"/>
    </row>
    <row r="13" spans="1:25" s="189" customFormat="1" ht="45.75" customHeight="1">
      <c r="A13" s="207">
        <v>1</v>
      </c>
      <c r="B13" s="122" t="s">
        <v>81</v>
      </c>
      <c r="C13" s="44" t="s">
        <v>82</v>
      </c>
      <c r="D13" s="123">
        <v>1</v>
      </c>
      <c r="E13" s="54" t="s">
        <v>77</v>
      </c>
      <c r="F13" s="125" t="s">
        <v>78</v>
      </c>
      <c r="G13" s="124" t="s">
        <v>79</v>
      </c>
      <c r="H13" s="114" t="s">
        <v>8</v>
      </c>
      <c r="I13" s="208">
        <v>210</v>
      </c>
      <c r="J13" s="209">
        <f>I13/3.4-$R13*2</f>
        <v>61.76470588235294</v>
      </c>
      <c r="K13" s="210">
        <v>1</v>
      </c>
      <c r="L13" s="211">
        <v>210.5</v>
      </c>
      <c r="M13" s="209">
        <f>L13/3.4-$R13*2</f>
        <v>61.911764705882355</v>
      </c>
      <c r="N13" s="210">
        <v>1</v>
      </c>
      <c r="O13" s="211">
        <v>216</v>
      </c>
      <c r="P13" s="209">
        <f>O13/3.4-$R13*2</f>
        <v>63.529411764705884</v>
      </c>
      <c r="Q13" s="210">
        <v>1</v>
      </c>
      <c r="R13" s="210"/>
      <c r="S13" s="210"/>
      <c r="T13" s="212">
        <f>O13+L13+I13</f>
        <v>636.5</v>
      </c>
      <c r="U13" s="213"/>
      <c r="V13" s="209">
        <f>(J13+M13+P13)/3</f>
        <v>62.40196078431373</v>
      </c>
      <c r="W13" s="214"/>
      <c r="X13" s="188"/>
      <c r="Y13" s="188"/>
    </row>
    <row r="14" spans="1:24" s="189" customFormat="1" ht="45.75" customHeight="1">
      <c r="A14" s="202" t="s">
        <v>146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4"/>
      <c r="W14" s="205"/>
      <c r="X14" s="206"/>
    </row>
    <row r="15" spans="1:25" s="189" customFormat="1" ht="45.75" customHeight="1">
      <c r="A15" s="207">
        <v>1</v>
      </c>
      <c r="B15" s="54" t="s">
        <v>147</v>
      </c>
      <c r="C15" s="215" t="s">
        <v>148</v>
      </c>
      <c r="D15" s="123" t="s">
        <v>149</v>
      </c>
      <c r="E15" s="54" t="s">
        <v>150</v>
      </c>
      <c r="F15" s="102" t="s">
        <v>151</v>
      </c>
      <c r="G15" s="48" t="s">
        <v>32</v>
      </c>
      <c r="H15" s="48" t="s">
        <v>8</v>
      </c>
      <c r="I15" s="208">
        <v>308</v>
      </c>
      <c r="J15" s="209">
        <f>I15/4.6-$R15*2</f>
        <v>66.95652173913044</v>
      </c>
      <c r="K15" s="210">
        <v>1</v>
      </c>
      <c r="L15" s="211">
        <v>307</v>
      </c>
      <c r="M15" s="209">
        <f>L15/4.6-$R15*2</f>
        <v>66.73913043478261</v>
      </c>
      <c r="N15" s="210">
        <v>1</v>
      </c>
      <c r="O15" s="211">
        <v>298.5</v>
      </c>
      <c r="P15" s="209">
        <f>O15/4.6-$R15*2</f>
        <v>64.8913043478261</v>
      </c>
      <c r="Q15" s="210">
        <v>1</v>
      </c>
      <c r="R15" s="210"/>
      <c r="S15" s="210"/>
      <c r="T15" s="212">
        <f>O15+L15+I15</f>
        <v>913.5</v>
      </c>
      <c r="U15" s="213"/>
      <c r="V15" s="209">
        <f>(J15+M15+P15)/3</f>
        <v>66.19565217391305</v>
      </c>
      <c r="W15" s="214"/>
      <c r="X15" s="188"/>
      <c r="Y15" s="188"/>
    </row>
    <row r="16" spans="1:23" s="59" customFormat="1" ht="61.5" customHeight="1">
      <c r="A16" s="58" t="s">
        <v>34</v>
      </c>
      <c r="E16" s="134"/>
      <c r="H16" s="216"/>
      <c r="I16" s="60" t="s">
        <v>35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W16" s="217"/>
    </row>
    <row r="17" spans="1:23" s="59" customFormat="1" ht="61.5" customHeight="1">
      <c r="A17" s="58" t="s">
        <v>36</v>
      </c>
      <c r="E17" s="134"/>
      <c r="H17" s="218"/>
      <c r="I17" s="61" t="s">
        <v>37</v>
      </c>
      <c r="R17" s="58"/>
      <c r="W17" s="217"/>
    </row>
    <row r="18" spans="2:22" s="219" customFormat="1" ht="60.75" customHeight="1">
      <c r="B18" s="220"/>
      <c r="C18" s="221"/>
      <c r="D18" s="222"/>
      <c r="E18" s="222"/>
      <c r="F18" s="222"/>
      <c r="H18" s="223"/>
      <c r="I18" s="224"/>
      <c r="J18" s="225"/>
      <c r="L18" s="224"/>
      <c r="M18" s="225"/>
      <c r="O18" s="224"/>
      <c r="P18" s="225"/>
      <c r="V18" s="225"/>
    </row>
  </sheetData>
  <sheetProtection selectLockedCells="1" selectUnlockedCells="1"/>
  <mergeCells count="26">
    <mergeCell ref="A7:V7"/>
    <mergeCell ref="A9:V9"/>
    <mergeCell ref="A12:V12"/>
    <mergeCell ref="A14:V14"/>
    <mergeCell ref="R5:R6"/>
    <mergeCell ref="S5:S6"/>
    <mergeCell ref="T5:T6"/>
    <mergeCell ref="U5:U6"/>
    <mergeCell ref="V5:V6"/>
    <mergeCell ref="W5:W6"/>
    <mergeCell ref="F5:F6"/>
    <mergeCell ref="G5:G6"/>
    <mergeCell ref="H5:H6"/>
    <mergeCell ref="I5:K5"/>
    <mergeCell ref="L5:N5"/>
    <mergeCell ref="O5:Q5"/>
    <mergeCell ref="A1:W1"/>
    <mergeCell ref="A2:W2"/>
    <mergeCell ref="A3:Y3"/>
    <mergeCell ref="A4:E4"/>
    <mergeCell ref="R4:X4"/>
    <mergeCell ref="A5:A6"/>
    <mergeCell ref="B5:B6"/>
    <mergeCell ref="C5:C6"/>
    <mergeCell ref="D5:D6"/>
    <mergeCell ref="E5:E6"/>
  </mergeCells>
  <conditionalFormatting sqref="E15">
    <cfRule type="duplicateValues" priority="3" dxfId="0" stopIfTrue="1">
      <formula>AND(COUNTIF($E$15:$E$15,E15)&gt;1,NOT(ISBLANK(E15)))</formula>
    </cfRule>
  </conditionalFormatting>
  <conditionalFormatting sqref="B15">
    <cfRule type="duplicateValues" priority="4" dxfId="0" stopIfTrue="1">
      <formula>AND(COUNTIF($B$15:$B$15,B15)&gt;1,NOT(ISBLANK(B15)))</formula>
    </cfRule>
  </conditionalFormatting>
  <conditionalFormatting sqref="E13">
    <cfRule type="duplicateValues" priority="1" dxfId="0" stopIfTrue="1">
      <formula>AND(COUNTIF($E$13:$E$13,E13)&gt;1,NOT(ISBLANK(E13)))</formula>
    </cfRule>
  </conditionalFormatting>
  <conditionalFormatting sqref="B13">
    <cfRule type="duplicateValues" priority="2" dxfId="0" stopIfTrue="1">
      <formula>AND(COUNTIF($B$13:$B$13,B13)&gt;1,NOT(ISBLANK(B13)))</formula>
    </cfRule>
  </conditionalFormatting>
  <conditionalFormatting sqref="E10:E11 B8 E8 B10:B11">
    <cfRule type="duplicateValues" priority="5" dxfId="0" stopIfTrue="1">
      <formula>AND(COUNTIF($E$10:$E$11,B8)+COUNTIF($B$8:$B$8,B8)+COUNTIF($E$8:$E$8,B8)+COUNTIF($B$10:$B$11,B8)&gt;1,NOT(ISBLANK(B8)))</formula>
    </cfRule>
  </conditionalFormatting>
  <printOptions horizontalCentered="1"/>
  <pageMargins left="0.19652777777777777" right="0" top="0.19652777777777777" bottom="0.19652777777777777" header="0.5118055555555555" footer="0.5118055555555555"/>
  <pageSetup fitToHeight="0" fitToWidth="1" horizontalDpi="300" verticalDpi="3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  <pageSetUpPr fitToPage="1"/>
  </sheetPr>
  <dimension ref="A1:AF28"/>
  <sheetViews>
    <sheetView tabSelected="1" view="pageBreakPreview" zoomScale="60" workbookViewId="0" topLeftCell="A2">
      <selection activeCell="E13" sqref="E13"/>
    </sheetView>
  </sheetViews>
  <sheetFormatPr defaultColWidth="10.66015625" defaultRowHeight="12.75"/>
  <cols>
    <col min="1" max="1" width="6.16015625" style="312" customWidth="1"/>
    <col min="2" max="2" width="25.33203125" style="313" customWidth="1"/>
    <col min="3" max="3" width="14.33203125" style="312" hidden="1" customWidth="1"/>
    <col min="4" max="4" width="7.5" style="314" customWidth="1"/>
    <col min="5" max="5" width="54" style="315" customWidth="1"/>
    <col min="6" max="6" width="14.83203125" style="312" hidden="1" customWidth="1"/>
    <col min="7" max="7" width="18.5" style="314" hidden="1" customWidth="1"/>
    <col min="8" max="8" width="40.33203125" style="312" customWidth="1"/>
    <col min="9" max="9" width="10.5" style="316" customWidth="1"/>
    <col min="10" max="10" width="13" style="317" customWidth="1"/>
    <col min="11" max="11" width="5.5" style="312" customWidth="1"/>
    <col min="12" max="12" width="10.5" style="316" customWidth="1"/>
    <col min="13" max="13" width="13" style="317" customWidth="1"/>
    <col min="14" max="14" width="5" style="312" customWidth="1"/>
    <col min="15" max="15" width="10.5" style="316" customWidth="1"/>
    <col min="16" max="16" width="13" style="317" customWidth="1"/>
    <col min="17" max="17" width="5.66015625" style="312" customWidth="1"/>
    <col min="18" max="18" width="4.83203125" style="312" customWidth="1"/>
    <col min="19" max="19" width="5.16015625" style="312" customWidth="1"/>
    <col min="20" max="20" width="10.16015625" style="312" customWidth="1"/>
    <col min="21" max="21" width="6.83203125" style="312" hidden="1" customWidth="1"/>
    <col min="22" max="22" width="14.66015625" style="317" customWidth="1"/>
    <col min="23" max="23" width="5.5" style="312" customWidth="1"/>
    <col min="24" max="16384" width="10.66015625" style="312" customWidth="1"/>
  </cols>
  <sheetData>
    <row r="1" spans="1:32" s="240" customFormat="1" ht="12.75" hidden="1">
      <c r="A1" s="230" t="s">
        <v>0</v>
      </c>
      <c r="B1" s="231"/>
      <c r="C1" s="230" t="s">
        <v>38</v>
      </c>
      <c r="D1" s="232"/>
      <c r="E1" s="233"/>
      <c r="F1" s="230" t="s">
        <v>39</v>
      </c>
      <c r="G1" s="234"/>
      <c r="H1" s="235"/>
      <c r="I1" s="236"/>
      <c r="J1" s="237" t="s">
        <v>40</v>
      </c>
      <c r="K1" s="238"/>
      <c r="L1" s="236"/>
      <c r="M1" s="237" t="s">
        <v>1</v>
      </c>
      <c r="N1" s="238"/>
      <c r="O1" s="236"/>
      <c r="P1" s="237" t="s">
        <v>2</v>
      </c>
      <c r="Q1" s="238"/>
      <c r="R1" s="238"/>
      <c r="S1" s="238"/>
      <c r="T1" s="238"/>
      <c r="U1" s="238"/>
      <c r="V1" s="239" t="s">
        <v>3</v>
      </c>
      <c r="X1" s="241"/>
      <c r="Y1" s="241"/>
      <c r="Z1" s="241"/>
      <c r="AA1" s="241"/>
      <c r="AB1" s="241"/>
      <c r="AC1" s="241"/>
      <c r="AD1" s="241"/>
      <c r="AF1" s="241"/>
    </row>
    <row r="2" spans="1:22" s="242" customFormat="1" ht="51" customHeight="1">
      <c r="A2" s="9" t="str">
        <f>'[1]МП СП1 КПЮр БП'!A1:W1</f>
        <v>ОТКРЫТЫЙ КУБОК КСК «РУССКИЙ АЛМАЗ» ПО ВЫЕЗДКЕ, 9 ЭТАП
памяти двукратного Олимпийского чемпиона по выездке Ивана Кизимова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243" customFormat="1" ht="17.25" customHeight="1">
      <c r="A3" s="11" t="s">
        <v>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3" s="246" customFormat="1" ht="24" customHeight="1">
      <c r="A4" s="244" t="s">
        <v>41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5"/>
    </row>
    <row r="5" spans="1:24" s="248" customFormat="1" ht="27.75" customHeight="1">
      <c r="A5" s="247" t="s">
        <v>152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</row>
    <row r="6" spans="1:23" s="253" customFormat="1" ht="15" customHeight="1">
      <c r="A6" s="249" t="s">
        <v>8</v>
      </c>
      <c r="B6" s="249"/>
      <c r="C6" s="249"/>
      <c r="D6" s="249"/>
      <c r="E6" s="249"/>
      <c r="F6" s="250"/>
      <c r="G6" s="250"/>
      <c r="H6" s="251"/>
      <c r="I6" s="252"/>
      <c r="J6" s="252"/>
      <c r="K6" s="252"/>
      <c r="L6" s="252"/>
      <c r="M6" s="252"/>
      <c r="N6" s="252"/>
      <c r="O6" s="252"/>
      <c r="P6" s="252"/>
      <c r="R6" s="254"/>
      <c r="S6" s="254"/>
      <c r="U6" s="254"/>
      <c r="V6" s="23" t="s">
        <v>9</v>
      </c>
      <c r="W6" s="254"/>
    </row>
    <row r="7" spans="1:23" s="265" customFormat="1" ht="13.5" customHeight="1">
      <c r="A7" s="255" t="s">
        <v>10</v>
      </c>
      <c r="B7" s="256" t="s">
        <v>153</v>
      </c>
      <c r="C7" s="257" t="s">
        <v>44</v>
      </c>
      <c r="D7" s="257" t="s">
        <v>12</v>
      </c>
      <c r="E7" s="258" t="s">
        <v>13</v>
      </c>
      <c r="F7" s="258" t="s">
        <v>45</v>
      </c>
      <c r="G7" s="258" t="s">
        <v>46</v>
      </c>
      <c r="H7" s="259" t="s">
        <v>47</v>
      </c>
      <c r="I7" s="260" t="s">
        <v>48</v>
      </c>
      <c r="J7" s="260"/>
      <c r="K7" s="260"/>
      <c r="L7" s="261" t="s">
        <v>49</v>
      </c>
      <c r="M7" s="261"/>
      <c r="N7" s="261"/>
      <c r="O7" s="260" t="s">
        <v>50</v>
      </c>
      <c r="P7" s="260"/>
      <c r="Q7" s="260"/>
      <c r="R7" s="262" t="s">
        <v>51</v>
      </c>
      <c r="S7" s="262" t="s">
        <v>52</v>
      </c>
      <c r="T7" s="263" t="s">
        <v>53</v>
      </c>
      <c r="U7" s="263" t="s">
        <v>54</v>
      </c>
      <c r="V7" s="264" t="s">
        <v>55</v>
      </c>
      <c r="W7" s="263" t="s">
        <v>56</v>
      </c>
    </row>
    <row r="8" spans="1:23" s="265" customFormat="1" ht="38.25" customHeight="1">
      <c r="A8" s="255"/>
      <c r="B8" s="256"/>
      <c r="C8" s="257"/>
      <c r="D8" s="257"/>
      <c r="E8" s="258"/>
      <c r="F8" s="258"/>
      <c r="G8" s="258"/>
      <c r="H8" s="259"/>
      <c r="I8" s="266" t="s">
        <v>57</v>
      </c>
      <c r="J8" s="267" t="s">
        <v>58</v>
      </c>
      <c r="K8" s="268" t="s">
        <v>59</v>
      </c>
      <c r="L8" s="266" t="s">
        <v>57</v>
      </c>
      <c r="M8" s="267" t="s">
        <v>58</v>
      </c>
      <c r="N8" s="268" t="s">
        <v>59</v>
      </c>
      <c r="O8" s="266" t="s">
        <v>57</v>
      </c>
      <c r="P8" s="267" t="s">
        <v>58</v>
      </c>
      <c r="Q8" s="268" t="s">
        <v>59</v>
      </c>
      <c r="R8" s="262"/>
      <c r="S8" s="262"/>
      <c r="T8" s="263"/>
      <c r="U8" s="263"/>
      <c r="V8" s="264"/>
      <c r="W8" s="263"/>
    </row>
    <row r="9" spans="1:23" s="270" customFormat="1" ht="21.75" customHeight="1">
      <c r="A9" s="269" t="s">
        <v>154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</row>
    <row r="10" spans="1:32" s="282" customFormat="1" ht="23.25" customHeight="1" hidden="1">
      <c r="A10" s="271">
        <f>RANK(V10,$V$10:$V$10)</f>
        <v>1</v>
      </c>
      <c r="B10" s="198"/>
      <c r="C10" s="44"/>
      <c r="D10" s="272"/>
      <c r="E10" s="46"/>
      <c r="F10" s="273"/>
      <c r="G10" s="274"/>
      <c r="H10" s="48"/>
      <c r="I10" s="275"/>
      <c r="J10" s="276">
        <f>I10/3</f>
        <v>0</v>
      </c>
      <c r="K10" s="277">
        <f>RANK(J10,$J$10:$J$10,0)</f>
        <v>1</v>
      </c>
      <c r="L10" s="275"/>
      <c r="M10" s="276">
        <f>L10/3</f>
        <v>0</v>
      </c>
      <c r="N10" s="277">
        <f>RANK(M10,$M$10:$M$10,0)</f>
        <v>1</v>
      </c>
      <c r="O10" s="275"/>
      <c r="P10" s="276">
        <f>O10/3</f>
        <v>0</v>
      </c>
      <c r="Q10" s="277">
        <f>RANK(P10,$P$10:$P$10,0)</f>
        <v>1</v>
      </c>
      <c r="R10" s="277"/>
      <c r="S10" s="277"/>
      <c r="T10" s="278">
        <f>O10+L10+I10</f>
        <v>0</v>
      </c>
      <c r="U10" s="279"/>
      <c r="V10" s="276">
        <f>(J10+M10+P10)/3</f>
        <v>0</v>
      </c>
      <c r="W10" s="280"/>
      <c r="X10" s="281"/>
      <c r="Y10" s="281"/>
      <c r="Z10" s="281"/>
      <c r="AA10" s="281"/>
      <c r="AB10" s="281"/>
      <c r="AC10" s="281"/>
      <c r="AD10" s="281"/>
      <c r="AE10" s="281"/>
      <c r="AF10" s="281"/>
    </row>
    <row r="11" spans="1:23" s="281" customFormat="1" ht="17.25" customHeight="1">
      <c r="A11" s="283" t="s">
        <v>155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4"/>
    </row>
    <row r="12" spans="1:23" s="281" customFormat="1" ht="40.5" customHeight="1">
      <c r="A12" s="285">
        <f>RANK(V12,$V$12:$V$15)</f>
        <v>1</v>
      </c>
      <c r="B12" s="54" t="s">
        <v>156</v>
      </c>
      <c r="C12" s="55" t="s">
        <v>157</v>
      </c>
      <c r="D12" s="45" t="s">
        <v>63</v>
      </c>
      <c r="E12" s="54" t="s">
        <v>158</v>
      </c>
      <c r="F12" s="102" t="s">
        <v>65</v>
      </c>
      <c r="G12" s="48" t="s">
        <v>32</v>
      </c>
      <c r="H12" s="48" t="s">
        <v>8</v>
      </c>
      <c r="I12" s="286">
        <v>197</v>
      </c>
      <c r="J12" s="287">
        <f>I12/3</f>
        <v>65.66666666666667</v>
      </c>
      <c r="K12" s="288">
        <f>RANK(J12,$J$12:$J$15,0)</f>
        <v>1</v>
      </c>
      <c r="L12" s="289">
        <v>194</v>
      </c>
      <c r="M12" s="290">
        <f>L12/3</f>
        <v>64.66666666666667</v>
      </c>
      <c r="N12" s="288">
        <f>RANK(M12,$M$12:$M$15,0)</f>
        <v>1</v>
      </c>
      <c r="O12" s="289">
        <v>196</v>
      </c>
      <c r="P12" s="290">
        <f>O12/3</f>
        <v>65.33333333333333</v>
      </c>
      <c r="Q12" s="288">
        <f>RANK(P12,$P$12:$P$15,0)</f>
        <v>1</v>
      </c>
      <c r="R12" s="288"/>
      <c r="S12" s="288"/>
      <c r="T12" s="291">
        <f>O12+L12+I12</f>
        <v>587</v>
      </c>
      <c r="U12" s="292"/>
      <c r="V12" s="290">
        <f>(J12+M12+P12)/3</f>
        <v>65.22222222222223</v>
      </c>
      <c r="W12" s="293"/>
    </row>
    <row r="13" spans="1:32" s="281" customFormat="1" ht="40.5" customHeight="1">
      <c r="A13" s="285">
        <f>RANK(V13,$V$12:$V$15)</f>
        <v>2</v>
      </c>
      <c r="B13" s="294" t="s">
        <v>159</v>
      </c>
      <c r="C13" s="44" t="s">
        <v>160</v>
      </c>
      <c r="D13" s="199"/>
      <c r="E13" s="46" t="s">
        <v>161</v>
      </c>
      <c r="F13" s="47" t="s">
        <v>162</v>
      </c>
      <c r="G13" s="295" t="s">
        <v>163</v>
      </c>
      <c r="H13" s="114" t="s">
        <v>8</v>
      </c>
      <c r="I13" s="289">
        <v>182.5</v>
      </c>
      <c r="J13" s="290">
        <f>I13/3-0.5</f>
        <v>60.333333333333336</v>
      </c>
      <c r="K13" s="288">
        <f>RANK(J13,$J$12:$J$15,0)</f>
        <v>3</v>
      </c>
      <c r="L13" s="289">
        <v>194</v>
      </c>
      <c r="M13" s="290">
        <f>L13/3-0.5</f>
        <v>64.16666666666667</v>
      </c>
      <c r="N13" s="288">
        <f>RANK(M13,$M$12:$M$15,0)</f>
        <v>2</v>
      </c>
      <c r="O13" s="289">
        <v>197</v>
      </c>
      <c r="P13" s="290">
        <f>O13/3-0.5</f>
        <v>65.16666666666667</v>
      </c>
      <c r="Q13" s="288">
        <f>RANK(P13,$P$12:$P$15,0)</f>
        <v>2</v>
      </c>
      <c r="R13" s="288">
        <v>1</v>
      </c>
      <c r="S13" s="288"/>
      <c r="T13" s="291">
        <f>O13+L13+I13</f>
        <v>573.5</v>
      </c>
      <c r="U13" s="292"/>
      <c r="V13" s="290">
        <f>(J13+M13+P13)/3</f>
        <v>63.22222222222223</v>
      </c>
      <c r="W13" s="293"/>
      <c r="X13" s="41"/>
      <c r="Y13" s="41"/>
      <c r="Z13" s="41"/>
      <c r="AA13" s="41"/>
      <c r="AB13" s="41"/>
      <c r="AC13" s="41"/>
      <c r="AD13" s="41"/>
      <c r="AE13" s="41"/>
      <c r="AF13" s="41"/>
    </row>
    <row r="14" spans="1:32" s="281" customFormat="1" ht="40.5" customHeight="1">
      <c r="A14" s="285">
        <f>RANK(V14,$V$12:$V$15)</f>
        <v>3</v>
      </c>
      <c r="B14" s="43" t="s">
        <v>164</v>
      </c>
      <c r="C14" s="44" t="s">
        <v>62</v>
      </c>
      <c r="D14" s="296" t="s">
        <v>63</v>
      </c>
      <c r="E14" s="54" t="s">
        <v>165</v>
      </c>
      <c r="F14" s="47" t="s">
        <v>166</v>
      </c>
      <c r="G14" s="48" t="s">
        <v>32</v>
      </c>
      <c r="H14" s="48" t="s">
        <v>8</v>
      </c>
      <c r="I14" s="297">
        <v>184.5</v>
      </c>
      <c r="J14" s="298">
        <f>I14/3</f>
        <v>61.5</v>
      </c>
      <c r="K14" s="288">
        <f>RANK(J14,$J$12:$J$15,0)</f>
        <v>2</v>
      </c>
      <c r="L14" s="289">
        <v>185</v>
      </c>
      <c r="M14" s="290">
        <f>L14/3</f>
        <v>61.666666666666664</v>
      </c>
      <c r="N14" s="288">
        <f>RANK(M14,$M$12:$M$15,0)</f>
        <v>3</v>
      </c>
      <c r="O14" s="289">
        <v>185</v>
      </c>
      <c r="P14" s="290">
        <f>O14/3</f>
        <v>61.666666666666664</v>
      </c>
      <c r="Q14" s="288">
        <f>RANK(P14,$P$12:$P$15,0)</f>
        <v>3</v>
      </c>
      <c r="R14" s="288"/>
      <c r="S14" s="288"/>
      <c r="T14" s="291">
        <f>O14+L14+I14</f>
        <v>554.5</v>
      </c>
      <c r="U14" s="292"/>
      <c r="V14" s="290">
        <f>(J14+M14+P14)/3</f>
        <v>61.61111111111111</v>
      </c>
      <c r="W14" s="293"/>
      <c r="X14" s="41"/>
      <c r="Y14" s="41"/>
      <c r="Z14" s="41"/>
      <c r="AA14" s="41"/>
      <c r="AB14" s="41"/>
      <c r="AC14" s="41"/>
      <c r="AD14" s="41"/>
      <c r="AE14" s="41"/>
      <c r="AF14" s="41"/>
    </row>
    <row r="15" spans="1:32" s="281" customFormat="1" ht="40.5" customHeight="1">
      <c r="A15" s="285">
        <f>RANK(V15,$V$12:$V$15)</f>
        <v>4</v>
      </c>
      <c r="B15" s="198" t="s">
        <v>167</v>
      </c>
      <c r="C15" s="44" t="s">
        <v>168</v>
      </c>
      <c r="D15" s="113" t="s">
        <v>63</v>
      </c>
      <c r="E15" s="54" t="s">
        <v>169</v>
      </c>
      <c r="F15" s="102" t="s">
        <v>65</v>
      </c>
      <c r="G15" s="48" t="s">
        <v>32</v>
      </c>
      <c r="H15" s="48" t="s">
        <v>170</v>
      </c>
      <c r="I15" s="289">
        <v>180</v>
      </c>
      <c r="J15" s="290">
        <f>I15/3</f>
        <v>60</v>
      </c>
      <c r="K15" s="288">
        <f>RANK(J15,$J$12:$J$15,0)</f>
        <v>4</v>
      </c>
      <c r="L15" s="289">
        <v>182</v>
      </c>
      <c r="M15" s="290">
        <f>L15/3</f>
        <v>60.666666666666664</v>
      </c>
      <c r="N15" s="288">
        <f>RANK(M15,$M$12:$M$15,0)</f>
        <v>4</v>
      </c>
      <c r="O15" s="289">
        <v>178</v>
      </c>
      <c r="P15" s="290">
        <f>O15/3</f>
        <v>59.333333333333336</v>
      </c>
      <c r="Q15" s="288">
        <f>RANK(P15,$P$12:$P$15,0)</f>
        <v>4</v>
      </c>
      <c r="R15" s="288"/>
      <c r="S15" s="288"/>
      <c r="T15" s="291">
        <f>O15+L15+I15</f>
        <v>540</v>
      </c>
      <c r="U15" s="292"/>
      <c r="V15" s="290">
        <f>(J15+M15+P15)/3</f>
        <v>60</v>
      </c>
      <c r="W15" s="293"/>
      <c r="X15" s="41"/>
      <c r="Y15" s="41"/>
      <c r="Z15" s="41"/>
      <c r="AA15" s="41"/>
      <c r="AB15" s="41"/>
      <c r="AC15" s="41"/>
      <c r="AD15" s="41"/>
      <c r="AE15" s="41"/>
      <c r="AF15" s="41"/>
    </row>
    <row r="16" spans="1:23" s="281" customFormat="1" ht="29.25" customHeight="1">
      <c r="A16" s="283" t="s">
        <v>171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4"/>
    </row>
    <row r="17" spans="1:23" s="281" customFormat="1" ht="40.5" customHeight="1">
      <c r="A17" s="271">
        <f>RANK(V17,$V$17:$V$20)</f>
        <v>1</v>
      </c>
      <c r="B17" s="54" t="s">
        <v>92</v>
      </c>
      <c r="C17" s="215" t="s">
        <v>93</v>
      </c>
      <c r="D17" s="45">
        <v>2</v>
      </c>
      <c r="E17" s="200" t="s">
        <v>172</v>
      </c>
      <c r="F17" s="299" t="s">
        <v>173</v>
      </c>
      <c r="G17" s="48" t="s">
        <v>32</v>
      </c>
      <c r="H17" s="48" t="s">
        <v>8</v>
      </c>
      <c r="I17" s="275">
        <v>195.5</v>
      </c>
      <c r="J17" s="276">
        <f>I17/3</f>
        <v>65.16666666666667</v>
      </c>
      <c r="K17" s="300">
        <f>RANK(J17,$J$17:$J$20,0)</f>
        <v>1</v>
      </c>
      <c r="L17" s="297">
        <v>190.5</v>
      </c>
      <c r="M17" s="298">
        <f>L17/3</f>
        <v>63.5</v>
      </c>
      <c r="N17" s="300">
        <f>RANK(M17,$M$17:$M$20,0)</f>
        <v>1</v>
      </c>
      <c r="O17" s="297">
        <v>188</v>
      </c>
      <c r="P17" s="298">
        <f>O17/3</f>
        <v>62.666666666666664</v>
      </c>
      <c r="Q17" s="301">
        <f>RANK(P17,$P$17:$P$20,0)</f>
        <v>1</v>
      </c>
      <c r="R17" s="302"/>
      <c r="S17" s="302"/>
      <c r="T17" s="303">
        <f>O17+L17+I17</f>
        <v>574</v>
      </c>
      <c r="U17" s="304"/>
      <c r="V17" s="287">
        <f>(J17+M17+P17)/3</f>
        <v>63.77777777777778</v>
      </c>
      <c r="W17" s="293"/>
    </row>
    <row r="18" spans="1:23" s="281" customFormat="1" ht="40.5" customHeight="1">
      <c r="A18" s="271">
        <f>RANK(V18,$V$17:$V$20)</f>
        <v>2</v>
      </c>
      <c r="B18" s="294" t="s">
        <v>174</v>
      </c>
      <c r="C18" s="55" t="s">
        <v>175</v>
      </c>
      <c r="D18" s="305" t="s">
        <v>63</v>
      </c>
      <c r="E18" s="112" t="s">
        <v>176</v>
      </c>
      <c r="F18" s="125" t="s">
        <v>177</v>
      </c>
      <c r="G18" s="48" t="s">
        <v>32</v>
      </c>
      <c r="H18" s="48" t="s">
        <v>8</v>
      </c>
      <c r="I18" s="275">
        <v>184.5</v>
      </c>
      <c r="J18" s="276">
        <f>I18/3</f>
        <v>61.5</v>
      </c>
      <c r="K18" s="300">
        <f>RANK(J18,$J$17:$J$20,0)</f>
        <v>2</v>
      </c>
      <c r="L18" s="297">
        <v>185</v>
      </c>
      <c r="M18" s="298">
        <f>L18/3</f>
        <v>61.666666666666664</v>
      </c>
      <c r="N18" s="300">
        <f>RANK(M18,$M$17:$M$20,0)</f>
        <v>2</v>
      </c>
      <c r="O18" s="297">
        <v>187</v>
      </c>
      <c r="P18" s="298">
        <f>O18/3</f>
        <v>62.333333333333336</v>
      </c>
      <c r="Q18" s="301">
        <f>RANK(P18,$P$17:$P$20,0)</f>
        <v>2</v>
      </c>
      <c r="R18" s="302"/>
      <c r="S18" s="302"/>
      <c r="T18" s="303">
        <f>O18+L18+I18</f>
        <v>556.5</v>
      </c>
      <c r="U18" s="304"/>
      <c r="V18" s="287">
        <f>(J18+M18+P18)/3</f>
        <v>61.833333333333336</v>
      </c>
      <c r="W18" s="293"/>
    </row>
    <row r="19" spans="1:23" s="281" customFormat="1" ht="40.5" customHeight="1">
      <c r="A19" s="271">
        <f>RANK(V19,$V$17:$V$20)</f>
        <v>3</v>
      </c>
      <c r="B19" s="54" t="s">
        <v>178</v>
      </c>
      <c r="C19" s="44" t="s">
        <v>179</v>
      </c>
      <c r="D19" s="199" t="s">
        <v>63</v>
      </c>
      <c r="E19" s="112" t="s">
        <v>180</v>
      </c>
      <c r="F19" s="306" t="s">
        <v>181</v>
      </c>
      <c r="G19" s="114" t="s">
        <v>182</v>
      </c>
      <c r="H19" s="48" t="s">
        <v>8</v>
      </c>
      <c r="I19" s="275">
        <v>183</v>
      </c>
      <c r="J19" s="276">
        <f>I19/3</f>
        <v>61</v>
      </c>
      <c r="K19" s="300">
        <f>RANK(J19,$J$17:$J$20,0)</f>
        <v>3</v>
      </c>
      <c r="L19" s="297">
        <v>183</v>
      </c>
      <c r="M19" s="298">
        <f>L19/3</f>
        <v>61</v>
      </c>
      <c r="N19" s="300">
        <f>RANK(M19,$M$17:$M$20,0)</f>
        <v>3</v>
      </c>
      <c r="O19" s="297">
        <v>177</v>
      </c>
      <c r="P19" s="298">
        <f>O19/3</f>
        <v>59</v>
      </c>
      <c r="Q19" s="301">
        <f>RANK(P19,$P$17:$P$20,0)</f>
        <v>3</v>
      </c>
      <c r="R19" s="302"/>
      <c r="S19" s="302"/>
      <c r="T19" s="303">
        <f>O19+L19+I19</f>
        <v>543</v>
      </c>
      <c r="U19" s="304"/>
      <c r="V19" s="287">
        <f>(J19+M19+P19)/3</f>
        <v>60.333333333333336</v>
      </c>
      <c r="W19" s="293"/>
    </row>
    <row r="20" spans="1:23" s="281" customFormat="1" ht="40.5" customHeight="1">
      <c r="A20" s="271">
        <f>RANK(V20,$V$17:$V$20)</f>
        <v>4</v>
      </c>
      <c r="B20" s="54" t="s">
        <v>183</v>
      </c>
      <c r="C20" s="55" t="s">
        <v>184</v>
      </c>
      <c r="D20" s="45" t="s">
        <v>63</v>
      </c>
      <c r="E20" s="54" t="s">
        <v>185</v>
      </c>
      <c r="F20" s="299" t="s">
        <v>120</v>
      </c>
      <c r="G20" s="307" t="s">
        <v>186</v>
      </c>
      <c r="H20" s="114" t="s">
        <v>187</v>
      </c>
      <c r="I20" s="275">
        <v>172.5</v>
      </c>
      <c r="J20" s="276">
        <f>I20/3</f>
        <v>57.5</v>
      </c>
      <c r="K20" s="300">
        <f>RANK(J20,$J$17:$J$20,0)</f>
        <v>4</v>
      </c>
      <c r="L20" s="297">
        <v>178.5</v>
      </c>
      <c r="M20" s="298">
        <f>L20/3</f>
        <v>59.5</v>
      </c>
      <c r="N20" s="300">
        <f>RANK(M20,$M$17:$M$20,0)</f>
        <v>4</v>
      </c>
      <c r="O20" s="297">
        <v>175</v>
      </c>
      <c r="P20" s="298">
        <f>O20/3</f>
        <v>58.333333333333336</v>
      </c>
      <c r="Q20" s="301">
        <f>RANK(P20,$P$17:$P$20,0)</f>
        <v>4</v>
      </c>
      <c r="R20" s="302"/>
      <c r="S20" s="302"/>
      <c r="T20" s="303">
        <f>O20+L20+I20</f>
        <v>526</v>
      </c>
      <c r="U20" s="304"/>
      <c r="V20" s="287">
        <f>(J20+M20+P20)/3</f>
        <v>58.44444444444445</v>
      </c>
      <c r="W20" s="293"/>
    </row>
    <row r="21" spans="1:23" s="100" customFormat="1" ht="18.75" customHeight="1">
      <c r="A21" s="99" t="s">
        <v>80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s="281" customFormat="1" ht="40.5" customHeight="1">
      <c r="A22" s="271">
        <v>1</v>
      </c>
      <c r="B22" s="294" t="s">
        <v>188</v>
      </c>
      <c r="C22" s="44" t="s">
        <v>189</v>
      </c>
      <c r="D22" s="308" t="s">
        <v>126</v>
      </c>
      <c r="E22" s="200" t="s">
        <v>190</v>
      </c>
      <c r="F22" s="102" t="s">
        <v>65</v>
      </c>
      <c r="G22" s="48" t="s">
        <v>74</v>
      </c>
      <c r="H22" s="113" t="s">
        <v>8</v>
      </c>
      <c r="I22" s="275">
        <v>204.5</v>
      </c>
      <c r="J22" s="276">
        <f>I22/3</f>
        <v>68.16666666666667</v>
      </c>
      <c r="K22" s="300">
        <v>1</v>
      </c>
      <c r="L22" s="297">
        <v>204</v>
      </c>
      <c r="M22" s="298">
        <f>L22/3</f>
        <v>68</v>
      </c>
      <c r="N22" s="300">
        <v>1</v>
      </c>
      <c r="O22" s="297">
        <v>204</v>
      </c>
      <c r="P22" s="298">
        <f>O22/3</f>
        <v>68</v>
      </c>
      <c r="Q22" s="301">
        <v>1</v>
      </c>
      <c r="R22" s="302"/>
      <c r="S22" s="302"/>
      <c r="T22" s="303">
        <f>O22+L22+I22</f>
        <v>612.5</v>
      </c>
      <c r="U22" s="304"/>
      <c r="V22" s="287">
        <f>(J22+M22+P22)/3</f>
        <v>68.05555555555556</v>
      </c>
      <c r="W22" s="293"/>
    </row>
    <row r="23" spans="1:23" s="281" customFormat="1" ht="23.25" customHeight="1">
      <c r="A23" s="309" t="s">
        <v>191</v>
      </c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284"/>
    </row>
    <row r="24" spans="1:23" s="281" customFormat="1" ht="40.5" customHeight="1">
      <c r="A24" s="271">
        <f>RANK(V24,$V$24:$V$25)</f>
        <v>1</v>
      </c>
      <c r="B24" s="112" t="s">
        <v>192</v>
      </c>
      <c r="C24" s="44" t="s">
        <v>193</v>
      </c>
      <c r="D24" s="113"/>
      <c r="E24" s="54" t="s">
        <v>194</v>
      </c>
      <c r="F24" s="47" t="s">
        <v>195</v>
      </c>
      <c r="G24" s="48" t="s">
        <v>196</v>
      </c>
      <c r="H24" s="114" t="s">
        <v>8</v>
      </c>
      <c r="I24" s="275">
        <v>224</v>
      </c>
      <c r="J24" s="276">
        <f>I24/3.3</f>
        <v>67.87878787878788</v>
      </c>
      <c r="K24" s="300">
        <f>RANK(J24,$J$24:$J$25,0)</f>
        <v>2</v>
      </c>
      <c r="L24" s="297">
        <v>219</v>
      </c>
      <c r="M24" s="276">
        <f>L24/3.3</f>
        <v>66.36363636363637</v>
      </c>
      <c r="N24" s="300">
        <f>RANK(M24,$M$24:$M$25,0)</f>
        <v>2</v>
      </c>
      <c r="O24" s="297">
        <v>228.5</v>
      </c>
      <c r="P24" s="276">
        <f>O24/3.3</f>
        <v>69.24242424242425</v>
      </c>
      <c r="Q24" s="300">
        <f>RANK(P24,$P$24:$P$25,0)</f>
        <v>1</v>
      </c>
      <c r="R24" s="302"/>
      <c r="S24" s="302"/>
      <c r="T24" s="303">
        <f>O24+L24+I24</f>
        <v>671.5</v>
      </c>
      <c r="U24" s="304"/>
      <c r="V24" s="287">
        <f>(J24+M24+P24)/3</f>
        <v>67.82828282828284</v>
      </c>
      <c r="W24" s="293"/>
    </row>
    <row r="25" spans="1:23" s="281" customFormat="1" ht="40.5" customHeight="1">
      <c r="A25" s="271">
        <f>RANK(V25,$V$24:$V$25)</f>
        <v>2</v>
      </c>
      <c r="B25" s="112" t="s">
        <v>197</v>
      </c>
      <c r="C25" s="44" t="s">
        <v>198</v>
      </c>
      <c r="D25" s="113" t="s">
        <v>126</v>
      </c>
      <c r="E25" s="46" t="s">
        <v>199</v>
      </c>
      <c r="F25" s="47" t="s">
        <v>200</v>
      </c>
      <c r="G25" s="295" t="s">
        <v>32</v>
      </c>
      <c r="H25" s="113" t="s">
        <v>8</v>
      </c>
      <c r="I25" s="275">
        <v>224.5</v>
      </c>
      <c r="J25" s="276">
        <f>I25/3.3</f>
        <v>68.03030303030303</v>
      </c>
      <c r="K25" s="300">
        <f>RANK(J25,$J$24:$J$25,0)</f>
        <v>1</v>
      </c>
      <c r="L25" s="297">
        <v>222</v>
      </c>
      <c r="M25" s="276">
        <f>L25/3.3</f>
        <v>67.27272727272728</v>
      </c>
      <c r="N25" s="300">
        <f>RANK(M25,$M$24:$M$25,0)</f>
        <v>1</v>
      </c>
      <c r="O25" s="297">
        <v>219</v>
      </c>
      <c r="P25" s="276">
        <f>O25/3.3</f>
        <v>66.36363636363637</v>
      </c>
      <c r="Q25" s="300">
        <f>RANK(P25,$P$24:$P$25,0)</f>
        <v>2</v>
      </c>
      <c r="R25" s="302"/>
      <c r="S25" s="302"/>
      <c r="T25" s="303">
        <f>O25+L25+I25</f>
        <v>665.5</v>
      </c>
      <c r="U25" s="304"/>
      <c r="V25" s="287">
        <f>(J25+M25+P25)/3</f>
        <v>67.22222222222223</v>
      </c>
      <c r="W25" s="293"/>
    </row>
    <row r="26" spans="1:22" s="61" customFormat="1" ht="42.75" customHeight="1">
      <c r="A26" s="58" t="s">
        <v>34</v>
      </c>
      <c r="B26" s="59"/>
      <c r="C26" s="59"/>
      <c r="D26" s="133"/>
      <c r="E26" s="134"/>
      <c r="F26" s="59"/>
      <c r="G26" s="59"/>
      <c r="H26" s="60" t="s">
        <v>35</v>
      </c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V26" s="311"/>
    </row>
    <row r="27" spans="1:22" s="61" customFormat="1" ht="42.75" customHeight="1">
      <c r="A27" s="58" t="s">
        <v>36</v>
      </c>
      <c r="B27" s="59"/>
      <c r="C27" s="59"/>
      <c r="D27" s="133"/>
      <c r="E27" s="134"/>
      <c r="F27" s="59"/>
      <c r="G27" s="59"/>
      <c r="H27" s="61" t="s">
        <v>37</v>
      </c>
      <c r="Q27" s="310"/>
      <c r="V27" s="311"/>
    </row>
    <row r="28" ht="12.75">
      <c r="V28" s="312"/>
    </row>
  </sheetData>
  <sheetProtection selectLockedCells="1" selectUnlockedCells="1"/>
  <mergeCells count="27">
    <mergeCell ref="A9:W9"/>
    <mergeCell ref="A11:V11"/>
    <mergeCell ref="A16:V16"/>
    <mergeCell ref="A21:W21"/>
    <mergeCell ref="A23:V23"/>
    <mergeCell ref="R7:R8"/>
    <mergeCell ref="S7:S8"/>
    <mergeCell ref="T7:T8"/>
    <mergeCell ref="U7:U8"/>
    <mergeCell ref="V7:V8"/>
    <mergeCell ref="W7:W8"/>
    <mergeCell ref="F7:F8"/>
    <mergeCell ref="G7:G8"/>
    <mergeCell ref="H7:H8"/>
    <mergeCell ref="I7:K7"/>
    <mergeCell ref="L7:N7"/>
    <mergeCell ref="O7:Q7"/>
    <mergeCell ref="A2:V2"/>
    <mergeCell ref="A3:V3"/>
    <mergeCell ref="A4:V4"/>
    <mergeCell ref="A5:X5"/>
    <mergeCell ref="A6:E6"/>
    <mergeCell ref="A7:A8"/>
    <mergeCell ref="B7:B8"/>
    <mergeCell ref="C7:C8"/>
    <mergeCell ref="D7:D8"/>
    <mergeCell ref="E7:E8"/>
  </mergeCells>
  <printOptions horizontalCentered="1"/>
  <pageMargins left="0.19652777777777777" right="0.19652777777777777" top="0" bottom="0" header="0.5118055555555555" footer="0.5118055555555555"/>
  <pageSetup fitToHeight="0" fitToWidth="1" horizontalDpi="300" verticalDpi="3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ASUS-M50S</dc:creator>
  <cp:keywords/>
  <dc:description/>
  <cp:lastModifiedBy>ASUS-M50S</cp:lastModifiedBy>
  <cp:lastPrinted>2019-09-29T12:48:23Z</cp:lastPrinted>
  <dcterms:created xsi:type="dcterms:W3CDTF">2019-09-29T12:42:50Z</dcterms:created>
  <dcterms:modified xsi:type="dcterms:W3CDTF">2019-09-29T12:49:47Z</dcterms:modified>
  <cp:category/>
  <cp:version/>
  <cp:contentType/>
  <cp:contentStatus/>
</cp:coreProperties>
</file>