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19440" windowHeight="7680" activeTab="3"/>
  </bookViews>
  <sheets>
    <sheet name="ППД" sheetId="1" r:id="rId1"/>
    <sheet name="нач" sheetId="2" r:id="rId2"/>
    <sheet name="ППЮ КПЮ" sheetId="3" r:id="rId3"/>
    <sheet name="БП" sheetId="4" r:id="rId4"/>
    <sheet name="МП СП" sheetId="5" r:id="rId5"/>
    <sheet name="тест по выбору" sheetId="6" r:id="rId6"/>
    <sheet name="КПД" sheetId="7" r:id="rId7"/>
  </sheet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Excel_BuiltIn__FilterDatabase_1_1">#REF!</definedName>
    <definedName name="_2Excel_BuiltIn__FilterDatabase_1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Excel_BuiltIn_Print_Area_4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4Excel_BuiltIn_Print_Area_4_1_1_1">#REF!</definedName>
    <definedName name="_5Excel_BuiltIn_Print_Area_4_1_1_1_1">#REF!</definedName>
    <definedName name="_6Excel_BuiltIn_Print_Area_6_2_1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СП'!$A$1:$W$15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 localSheetId="6">'КПД'!$A$1:$W$15</definedName>
    <definedName name="Excel_BuiltIn_Print_Area_4_9">'ППД'!$A$1:$W$23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3">'БП'!$A$1:$U$11</definedName>
    <definedName name="_xlnm.Print_Area" localSheetId="6">'КПД'!$A$1:$X$15</definedName>
    <definedName name="_xlnm.Print_Area" localSheetId="4">'МП СП'!$A$1:$V$15</definedName>
    <definedName name="_xlnm.Print_Area" localSheetId="1">'нач'!$A$1:$W$14</definedName>
    <definedName name="_xlnm.Print_Area" localSheetId="0">'ППД'!$A$1:$X$23</definedName>
    <definedName name="_xlnm.Print_Area" localSheetId="2">'ППЮ КПЮ'!$A$1:$W$24</definedName>
    <definedName name="_xlnm.Print_Area" localSheetId="5">'тест по выбору'!$A$1:$X$14</definedName>
    <definedName name="_xlnm.Print_Titles" localSheetId="0">'ППД'!$2:$9</definedName>
    <definedName name="_xlnm.Print_Titles" localSheetId="1">'нач'!$2:$9</definedName>
    <definedName name="_xlnm.Print_Titles" localSheetId="2">'ППЮ КПЮ'!$2:$8</definedName>
    <definedName name="_xlnm.Print_Titles" localSheetId="3">'БП'!$7:$8</definedName>
    <definedName name="_xlnm.Print_Titles" localSheetId="4">'МП СП'!$5:$6</definedName>
    <definedName name="_xlnm.Print_Titles" localSheetId="5">'тест по выбору'!$2:$9</definedName>
    <definedName name="_xlnm.Print_Titles" localSheetId="6">'КПД'!$2:$9</definedName>
  </definedNames>
  <calcPr calcId="144525"/>
</workbook>
</file>

<file path=xl/sharedStrings.xml><?xml version="1.0" encoding="utf-8"?>
<sst xmlns="http://schemas.openxmlformats.org/spreadsheetml/2006/main" count="520" uniqueCount="194">
  <si>
    <t>Place</t>
  </si>
  <si>
    <t>Rider_ID</t>
  </si>
  <si>
    <t>Horse_ID</t>
  </si>
  <si>
    <t>Perc1</t>
  </si>
  <si>
    <t>Perc2</t>
  </si>
  <si>
    <t>Perc3</t>
  </si>
  <si>
    <t>PercSum</t>
  </si>
  <si>
    <t>ОТКРЫТЫЙ КУБОК КСК "РУССКИЙ АЛМАЗ" ПО ВЫЕЗДКЕ, 1 ЭТАП</t>
  </si>
  <si>
    <t>ВЫЕЗДКА</t>
  </si>
  <si>
    <t>Технические результаты</t>
  </si>
  <si>
    <t>ПРЕДВАРИТЕЛЬНЫЙ ПРИЗ А. ДЕТИ.</t>
  </si>
  <si>
    <r>
      <t xml:space="preserve">Судьи: Е - Путилина Е., ВК (Москва) , </t>
    </r>
    <r>
      <rPr>
        <b/>
        <sz val="14"/>
        <rFont val="Verdana"/>
        <family val="2"/>
      </rPr>
      <t>С - Мартьянова В., ВК (Московская обл.)</t>
    </r>
    <r>
      <rPr>
        <sz val="14"/>
        <rFont val="Verdana"/>
        <family val="2"/>
      </rPr>
      <t xml:space="preserve">, М - Гурьянова Г., ВК (Московская обл.) </t>
    </r>
  </si>
  <si>
    <t>КСК "Русский Алмаз", МО</t>
  </si>
  <si>
    <t>27 января 2019 г.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</si>
  <si>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</si>
  <si>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</si>
  <si>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</si>
  <si>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</si>
  <si>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8"/>
        <rFont val="Verdana"/>
        <family val="2"/>
      </rPr>
      <t xml:space="preserve"> 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</si>
  <si>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</si>
  <si>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</si>
  <si>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</si>
  <si>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</si>
  <si>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</si>
  <si>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</si>
  <si>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</si>
  <si>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</si>
  <si>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</si>
  <si>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</si>
  <si>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</si>
  <si>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</si>
  <si>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</si>
  <si>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</si>
  <si>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</si>
  <si>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ЗАЧЁТ ДЛЯ СПОРТСМЕНОВ-ЛЮБИТЕЛЕЙ</t>
  </si>
  <si>
    <r>
      <t xml:space="preserve">РОГОВА </t>
    </r>
    <r>
      <rPr>
        <sz val="11"/>
        <rFont val="Verdana"/>
        <family val="2"/>
      </rPr>
      <t>Вера, 2003</t>
    </r>
  </si>
  <si>
    <t>034903</t>
  </si>
  <si>
    <t>1ю</t>
  </si>
  <si>
    <r>
      <t xml:space="preserve">ОНИКС ФАН  РДИ-12, </t>
    </r>
    <r>
      <rPr>
        <sz val="11"/>
        <rFont val="Verdana"/>
        <family val="2"/>
      </rPr>
      <t>жеребец, вор. фриз., Улдрик 457, ПКФ "Карцево"</t>
    </r>
  </si>
  <si>
    <t>019429</t>
  </si>
  <si>
    <t xml:space="preserve">Исачкина Р.В.
</t>
  </si>
  <si>
    <r>
      <t xml:space="preserve">САЗОНОВА </t>
    </r>
    <r>
      <rPr>
        <sz val="11"/>
        <rFont val="Verdana"/>
        <family val="2"/>
      </rPr>
      <t>Екатерина</t>
    </r>
  </si>
  <si>
    <t>023886</t>
  </si>
  <si>
    <t>б/р</t>
  </si>
  <si>
    <r>
      <t xml:space="preserve">ОБЕРЕГ-97, </t>
    </r>
    <r>
      <rPr>
        <sz val="11"/>
        <rFont val="Verdana"/>
        <family val="2"/>
      </rPr>
      <t>жеребец, сер. терск., 023 Цесар 34, ООО ПКЗ "Ставропольский"</t>
    </r>
  </si>
  <si>
    <t>005090</t>
  </si>
  <si>
    <t>ФСО России</t>
  </si>
  <si>
    <t>ЧВ, МО</t>
  </si>
  <si>
    <t>ЗАЧЁТ ДЛЯ ДЕТЕЙ</t>
  </si>
  <si>
    <r>
      <t>БЕЛЕЦКАЯ</t>
    </r>
    <r>
      <rPr>
        <sz val="11"/>
        <rFont val="Verdana"/>
        <family val="2"/>
      </rPr>
      <t xml:space="preserve"> Ксения, 2006</t>
    </r>
  </si>
  <si>
    <t>009206</t>
  </si>
  <si>
    <r>
      <t xml:space="preserve">ДЖЕК ПОТ-13, </t>
    </r>
    <r>
      <rPr>
        <sz val="11"/>
        <rFont val="Verdana"/>
        <family val="2"/>
      </rPr>
      <t xml:space="preserve">пег., мер., Россия </t>
    </r>
  </si>
  <si>
    <t xml:space="preserve">Белецкая В.Ю. </t>
  </si>
  <si>
    <r>
      <t xml:space="preserve">СЕРИКОВА </t>
    </r>
    <r>
      <rPr>
        <sz val="11"/>
        <rFont val="Verdana"/>
        <family val="2"/>
      </rPr>
      <t>Алёна, 2005</t>
    </r>
  </si>
  <si>
    <t>035605</t>
  </si>
  <si>
    <r>
      <t xml:space="preserve">ЗЛАТОГРАД-09 </t>
    </r>
    <r>
      <rPr>
        <sz val="11"/>
        <rFont val="Verdana"/>
        <family val="2"/>
      </rPr>
      <t>мер., гнед., Звонок, Беларусь</t>
    </r>
  </si>
  <si>
    <t>015962</t>
  </si>
  <si>
    <t>Исачкина Р.</t>
  </si>
  <si>
    <t>КСК "Звездный", МО</t>
  </si>
  <si>
    <r>
      <t xml:space="preserve">ТИХАЗЕ </t>
    </r>
    <r>
      <rPr>
        <sz val="11"/>
        <rFont val="Verdana"/>
        <family val="2"/>
      </rPr>
      <t>Далия, 2005</t>
    </r>
  </si>
  <si>
    <r>
      <t xml:space="preserve">ФЛАВИЯ-08, </t>
    </r>
    <r>
      <rPr>
        <sz val="11"/>
        <rFont val="Verdana"/>
        <family val="2"/>
      </rPr>
      <t>кобыла, сер. полукр., Вождь, Московская обл</t>
    </r>
  </si>
  <si>
    <t>012055</t>
  </si>
  <si>
    <t xml:space="preserve">Егорова Н.А.
</t>
  </si>
  <si>
    <r>
      <t xml:space="preserve">КАПИНА </t>
    </r>
    <r>
      <rPr>
        <sz val="11"/>
        <rFont val="Verdana"/>
        <family val="2"/>
      </rPr>
      <t>Алина, 2005</t>
    </r>
  </si>
  <si>
    <r>
      <rPr>
        <b/>
        <sz val="11"/>
        <rFont val="Verdana"/>
        <family val="2"/>
      </rPr>
      <t>СУДЖАК-02,</t>
    </r>
    <r>
      <rPr>
        <sz val="11"/>
        <rFont val="Verdana"/>
        <family val="2"/>
      </rPr>
      <t xml:space="preserve"> мерин, гн. карач., Сербаз 10, Карачаевский к/з</t>
    </r>
  </si>
  <si>
    <t>019769</t>
  </si>
  <si>
    <t xml:space="preserve">Канунникова И.А.
</t>
  </si>
  <si>
    <t>ОБЩИЙ ЗАЧЕТ</t>
  </si>
  <si>
    <r>
      <t xml:space="preserve">КАНУННИКОВА </t>
    </r>
    <r>
      <rPr>
        <sz val="11"/>
        <rFont val="Verdana"/>
        <family val="2"/>
      </rPr>
      <t>Ирина</t>
    </r>
  </si>
  <si>
    <t>039195</t>
  </si>
  <si>
    <r>
      <rPr>
        <b/>
        <sz val="11"/>
        <rFont val="Verdana"/>
        <family val="2"/>
      </rPr>
      <t>ТОР-14,</t>
    </r>
    <r>
      <rPr>
        <sz val="11"/>
        <rFont val="Verdana"/>
        <family val="2"/>
      </rPr>
      <t xml:space="preserve"> жеребец, вор. фриз., Томас ван де Вогелензанг, Россия</t>
    </r>
  </si>
  <si>
    <t>019770</t>
  </si>
  <si>
    <t xml:space="preserve">Жакежанова Е.Е.
</t>
  </si>
  <si>
    <r>
      <t xml:space="preserve">РУХ-11, </t>
    </r>
    <r>
      <rPr>
        <sz val="11"/>
        <rFont val="Verdana"/>
        <family val="2"/>
      </rPr>
      <t xml:space="preserve">мер., рыж, УВП, Украина </t>
    </r>
  </si>
  <si>
    <r>
      <t xml:space="preserve">КОШЕЛЕВА </t>
    </r>
    <r>
      <rPr>
        <sz val="11"/>
        <rFont val="Verdana"/>
        <family val="2"/>
      </rPr>
      <t>Юлия, 1997</t>
    </r>
  </si>
  <si>
    <t>022197</t>
  </si>
  <si>
    <r>
      <t xml:space="preserve">БАРХАТНАЯ-10, </t>
    </r>
    <r>
      <rPr>
        <sz val="11"/>
        <rFont val="Verdana"/>
        <family val="2"/>
      </rPr>
      <t>кобыла, вор. укр.верх., Хром, Украина</t>
    </r>
  </si>
  <si>
    <t>011629</t>
  </si>
  <si>
    <t xml:space="preserve">Бреславская В.Е.
</t>
  </si>
  <si>
    <t>кмс</t>
  </si>
  <si>
    <t xml:space="preserve">Главный судья                                                                                                                                                              </t>
  </si>
  <si>
    <t>Мартьянова В., ВК (Московская обл.)</t>
  </si>
  <si>
    <t xml:space="preserve">Главный секретарь                                                           </t>
  </si>
  <si>
    <t>Горская Т., 1К (Москва)</t>
  </si>
  <si>
    <t>ТЕСТ ДЛЯ НАЧИНАЮЩИХ ВСАДНИКОВ</t>
  </si>
  <si>
    <t>III</t>
  </si>
  <si>
    <r>
      <t xml:space="preserve">Судьи: Е - Путилина Е., ВК (Москва) , </t>
    </r>
    <r>
      <rPr>
        <b/>
        <sz val="14"/>
        <rFont val="Verdana"/>
        <family val="2"/>
      </rPr>
      <t>С - Мартьянова В., ВК (Московская обл.),</t>
    </r>
    <r>
      <rPr>
        <sz val="14"/>
        <rFont val="Verdana"/>
        <family val="2"/>
      </rPr>
      <t xml:space="preserve"> М - Гурьянова Г., ВК (Московская обл.)</t>
    </r>
  </si>
  <si>
    <r>
      <t>Кличка лошади, г.р.,</t>
    </r>
    <r>
      <rPr>
        <i/>
        <sz val="10"/>
        <rFont val="Verdana"/>
        <family val="2"/>
      </rPr>
      <t xml:space="preserve"> </t>
    </r>
  </si>
  <si>
    <t>ЗАЧЕТ ДЛЯ ЛЮБИТЕЛЕЙ</t>
  </si>
  <si>
    <r>
      <t xml:space="preserve">СМОРОДОВА </t>
    </r>
    <r>
      <rPr>
        <sz val="11"/>
        <rFont val="Verdana"/>
        <family val="2"/>
      </rPr>
      <t>Наталия, 2004</t>
    </r>
  </si>
  <si>
    <r>
      <t xml:space="preserve">АРГЕНТИНА-06, </t>
    </r>
    <r>
      <rPr>
        <sz val="11"/>
        <rFont val="Verdana"/>
        <family val="2"/>
      </rPr>
      <t>кобыла, т.-гн. полукр., н.з, Московская обл</t>
    </r>
  </si>
  <si>
    <t>022004</t>
  </si>
  <si>
    <t xml:space="preserve">Хилиохранити О.Г.
</t>
  </si>
  <si>
    <t>ШВЕ "Регион", МО</t>
  </si>
  <si>
    <r>
      <t xml:space="preserve">ПОГОНИНА </t>
    </r>
    <r>
      <rPr>
        <sz val="11"/>
        <rFont val="Verdana"/>
        <family val="2"/>
      </rPr>
      <t>Юлия</t>
    </r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</si>
  <si>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</si>
  <si>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</si>
  <si>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ОБЩИЙ ЗАЧЁТ</t>
  </si>
  <si>
    <r>
      <t xml:space="preserve">ШЕВЦОВА
</t>
    </r>
    <r>
      <rPr>
        <sz val="11"/>
        <rFont val="Verdana"/>
        <family val="2"/>
      </rPr>
      <t>Алина</t>
    </r>
  </si>
  <si>
    <t xml:space="preserve">041899 </t>
  </si>
  <si>
    <r>
      <t xml:space="preserve">БАЛЬТАЗАР-12, </t>
    </r>
    <r>
      <rPr>
        <sz val="11"/>
        <rFont val="Verdana"/>
        <family val="2"/>
      </rPr>
      <t>рыж., жер., вестф., Бостон, Германия</t>
    </r>
  </si>
  <si>
    <r>
      <t xml:space="preserve">ЕГОРОВА
</t>
    </r>
    <r>
      <rPr>
        <sz val="11"/>
        <rFont val="Verdana"/>
        <family val="2"/>
      </rPr>
      <t>Елена</t>
    </r>
  </si>
  <si>
    <t>018179</t>
  </si>
  <si>
    <t>ЧВ, Москва</t>
  </si>
  <si>
    <r>
      <t xml:space="preserve">ДОБРОЛЮБОВА </t>
    </r>
    <r>
      <rPr>
        <sz val="11"/>
        <rFont val="Verdana"/>
        <family val="2"/>
      </rPr>
      <t>Елизавета</t>
    </r>
  </si>
  <si>
    <t>014279</t>
  </si>
  <si>
    <r>
      <t xml:space="preserve">ЕРМОШИНА </t>
    </r>
    <r>
      <rPr>
        <sz val="11"/>
        <rFont val="Verdana"/>
        <family val="2"/>
      </rPr>
      <t>Елизавета</t>
    </r>
  </si>
  <si>
    <t>045098</t>
  </si>
  <si>
    <r>
      <t xml:space="preserve">ВИКТОРИЯ-09, </t>
    </r>
    <r>
      <rPr>
        <sz val="11"/>
        <rFont val="Verdana"/>
        <family val="2"/>
      </rPr>
      <t>кобыла, гн. полукр., Калипсо, ООО "Стройкомплекс", г.Вязьма</t>
    </r>
  </si>
  <si>
    <t>020122</t>
  </si>
  <si>
    <t xml:space="preserve">Аниковская Н.В.
</t>
  </si>
  <si>
    <t>ЧВ, Воронежская обл.</t>
  </si>
  <si>
    <t>ЗАЧЕТ ДЛЯ ЮНОШЕЙ</t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</si>
  <si>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</si>
  <si>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t>013046</t>
  </si>
  <si>
    <r>
      <t xml:space="preserve">МИХЕЕНКО </t>
    </r>
    <r>
      <rPr>
        <sz val="11"/>
        <rFont val="Verdana"/>
        <family val="2"/>
      </rPr>
      <t>Денис, 2003</t>
    </r>
  </si>
  <si>
    <r>
      <t xml:space="preserve">ЗУРАБ-09, </t>
    </r>
    <r>
      <rPr>
        <sz val="11"/>
        <rFont val="Verdana"/>
        <family val="2"/>
      </rPr>
      <t>мер., вор., трак., Заалькенинг, к/з Дейрра</t>
    </r>
  </si>
  <si>
    <t>021642</t>
  </si>
  <si>
    <t>КОМАНДНЫЙ ПРИЗ. ЮНОШИ.</t>
  </si>
  <si>
    <r>
      <t xml:space="preserve">ПОНОМАРЕВА 
</t>
    </r>
    <r>
      <rPr>
        <sz val="11"/>
        <rFont val="Verdana"/>
        <family val="2"/>
      </rPr>
      <t>Софья, 2003</t>
    </r>
  </si>
  <si>
    <t>021003</t>
  </si>
  <si>
    <r>
      <t xml:space="preserve">ФЕДРИК-10, </t>
    </r>
    <r>
      <rPr>
        <sz val="11"/>
        <rFont val="Verdana"/>
        <family val="2"/>
      </rPr>
      <t>мер., рыж., голл.тепл., Падиджн, Нидерланды</t>
    </r>
  </si>
  <si>
    <t>018523</t>
  </si>
  <si>
    <r>
      <t xml:space="preserve">ЕВСТИГНЕЕВА </t>
    </r>
    <r>
      <rPr>
        <sz val="11"/>
        <rFont val="Verdana"/>
        <family val="2"/>
      </rPr>
      <t>Мария, 2003</t>
    </r>
  </si>
  <si>
    <t>025003</t>
  </si>
  <si>
    <r>
      <t xml:space="preserve">ДЕНДИ-96, </t>
    </r>
    <r>
      <rPr>
        <sz val="11"/>
        <rFont val="Verdana"/>
        <family val="2"/>
      </rPr>
      <t>мер., гн., трак.,  Дуэлянт, МКЗ</t>
    </r>
  </si>
  <si>
    <t>009102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</si>
  <si>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</si>
  <si>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</si>
  <si>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</si>
  <si>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</si>
  <si>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</si>
  <si>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r>
      <t xml:space="preserve">ТУЗОВА </t>
    </r>
    <r>
      <rPr>
        <sz val="11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</si>
  <si>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</si>
  <si>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1"/>
        <rFont val="Verdana"/>
        <family val="2"/>
      </rPr>
      <t xml:space="preserve">мер., гнед., УВП, </t>
    </r>
  </si>
  <si>
    <t>004531</t>
  </si>
  <si>
    <t>БОЛЬШОЙ ПРИЗ</t>
  </si>
  <si>
    <r>
      <t xml:space="preserve">Судьи: Е - Путилина Е., ВК (Москва) , </t>
    </r>
    <r>
      <rPr>
        <b/>
        <sz val="16"/>
        <rFont val="Verdana"/>
        <family val="2"/>
      </rPr>
      <t>С - Мартьянова В., ВК (Московская обл.)</t>
    </r>
    <r>
      <rPr>
        <sz val="16"/>
        <rFont val="Verdana"/>
        <family val="2"/>
      </rPr>
      <t xml:space="preserve">, М - Гурьянова Г., ВК (Московская обл.) </t>
    </r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</si>
  <si>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</si>
  <si>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</si>
  <si>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Ошибки</t>
  </si>
  <si>
    <t>Выполн. норм.</t>
  </si>
  <si>
    <r>
      <t xml:space="preserve">КОСТЯНОВА
</t>
    </r>
    <r>
      <rPr>
        <sz val="11"/>
        <rFont val="Verdana"/>
        <family val="2"/>
      </rPr>
      <t>Ксения</t>
    </r>
  </si>
  <si>
    <t>006684</t>
  </si>
  <si>
    <r>
      <t xml:space="preserve">НАГАР-99, </t>
    </r>
    <r>
      <rPr>
        <sz val="11"/>
        <rFont val="Verdana"/>
        <family val="2"/>
      </rPr>
      <t>мер., гнед., ЧВ, Гул,
Лабинский к/з</t>
    </r>
  </si>
  <si>
    <t>000778</t>
  </si>
  <si>
    <t>Главный судья</t>
  </si>
  <si>
    <t xml:space="preserve">Главный секретарь                                          </t>
  </si>
  <si>
    <t xml:space="preserve"> </t>
  </si>
  <si>
    <t>ОТКРЫТЫЙ КУБОК КСК "РУССКИЙ АЛМАЗ" ПО ВЫЕЗДКЕ,1 ЭТАП</t>
  </si>
  <si>
    <r>
      <t xml:space="preserve">Судьи: Е - Путилина Е., ВК (Москва) , </t>
    </r>
    <r>
      <rPr>
        <b/>
        <sz val="14"/>
        <rFont val="Verdana"/>
        <family val="2"/>
      </rPr>
      <t>С - Мартьянова В., ВК (Московская обл.),</t>
    </r>
    <r>
      <rPr>
        <sz val="14"/>
        <rFont val="Verdana"/>
        <family val="2"/>
      </rPr>
      <t xml:space="preserve"> М - Гурьянова Г., ВК (Московская обл.) </t>
    </r>
  </si>
  <si>
    <t>I</t>
  </si>
  <si>
    <t>МАЛЫЙ ПРИЗ</t>
  </si>
  <si>
    <r>
      <t xml:space="preserve">ПЕНЕЛОПА ЛИПЕЦКА-04, </t>
    </r>
    <r>
      <rPr>
        <sz val="11"/>
        <rFont val="Verdana"/>
        <family val="2"/>
      </rPr>
      <t>кобыла, т.-гн. полукр., Полигонс, АФ "Русь"</t>
    </r>
  </si>
  <si>
    <t>008505</t>
  </si>
  <si>
    <t xml:space="preserve">Петракова Н.С.
</t>
  </si>
  <si>
    <r>
      <t xml:space="preserve">СТЕПАНОВА </t>
    </r>
    <r>
      <rPr>
        <sz val="11"/>
        <rFont val="Verdana"/>
        <family val="2"/>
      </rPr>
      <t>Валентина</t>
    </r>
  </si>
  <si>
    <t>025490</t>
  </si>
  <si>
    <r>
      <t>САМУРАЙ-06,</t>
    </r>
    <r>
      <rPr>
        <sz val="11"/>
        <rFont val="Verdana"/>
        <family val="2"/>
      </rPr>
      <t xml:space="preserve"> мерин, гн. ган., Сантини, Германия</t>
    </r>
  </si>
  <si>
    <t>012686</t>
  </si>
  <si>
    <t xml:space="preserve">Лебедев М.М.
</t>
  </si>
  <si>
    <t>СРЕДНИЙ ПРИЗ №1</t>
  </si>
  <si>
    <r>
      <t xml:space="preserve">ГУРИНА </t>
    </r>
    <r>
      <rPr>
        <sz val="11"/>
        <rFont val="Verdana"/>
        <family val="2"/>
      </rPr>
      <t>Людмила</t>
    </r>
  </si>
  <si>
    <t>007779</t>
  </si>
  <si>
    <t>мс</t>
  </si>
  <si>
    <r>
      <t>ФЛАМИНГО-10,</t>
    </r>
    <r>
      <rPr>
        <sz val="11"/>
        <rFont val="Verdana"/>
        <family val="2"/>
      </rPr>
      <t xml:space="preserve"> мер., рыж., ган., Флорискаунт - Росина, Германия</t>
    </r>
  </si>
  <si>
    <t>015687</t>
  </si>
  <si>
    <r>
      <t xml:space="preserve">Dotlinger Dominator-10, </t>
    </r>
    <r>
      <rPr>
        <sz val="11"/>
        <rFont val="Verdana"/>
        <family val="2"/>
      </rPr>
      <t>мер., гн., ольд., Sir Donnerhall  - Florina, Германия</t>
    </r>
  </si>
  <si>
    <t>Тест по выбору</t>
  </si>
  <si>
    <t>II</t>
  </si>
  <si>
    <t>ПРЕДВАРИТЕЛЬНЫЙ ПРИЗ. ЮНИОРЫ.</t>
  </si>
  <si>
    <r>
      <t xml:space="preserve">МЕНДЕЛЕЕВА </t>
    </r>
    <r>
      <rPr>
        <sz val="11"/>
        <rFont val="Verdana"/>
        <family val="2"/>
      </rPr>
      <t>Елизавета, 2000</t>
    </r>
  </si>
  <si>
    <r>
      <t xml:space="preserve">ДАНСИНГ СТАР-02 </t>
    </r>
    <r>
      <rPr>
        <sz val="11"/>
        <rFont val="Verdana"/>
        <family val="2"/>
      </rPr>
      <t>коб., вор., ганн., Драугс, Беларусь</t>
    </r>
  </si>
  <si>
    <t>002629</t>
  </si>
  <si>
    <t>061100</t>
  </si>
  <si>
    <r>
      <t xml:space="preserve">РИГОЛЕТТО-08, </t>
    </r>
    <r>
      <rPr>
        <sz val="11"/>
        <rFont val="Verdana"/>
        <family val="2"/>
      </rPr>
      <t>мер., рыж., полукр., Равелин, Россия</t>
    </r>
  </si>
  <si>
    <t>017655</t>
  </si>
  <si>
    <t>Менделеев</t>
  </si>
  <si>
    <t>КОМАНДНЫЙ ПРИЗ. ДЕТИ.</t>
  </si>
  <si>
    <r>
      <t>Судьи: Е - Путилина Е., ВК (Москва) ,</t>
    </r>
    <r>
      <rPr>
        <b/>
        <sz val="14"/>
        <rFont val="Verdana"/>
        <family val="2"/>
      </rPr>
      <t xml:space="preserve"> С - Мартьянова В., ВК (Московская обл.)</t>
    </r>
    <r>
      <rPr>
        <sz val="14"/>
        <rFont val="Verdana"/>
        <family val="2"/>
      </rPr>
      <t>, М - Гурьянова Г., ВК (Московская обл.)</t>
    </r>
  </si>
  <si>
    <r>
      <t xml:space="preserve">ПИПИЯ </t>
    </r>
    <r>
      <rPr>
        <sz val="11"/>
        <rFont val="Verdana"/>
        <family val="2"/>
      </rPr>
      <t>Ульяна, 2004</t>
    </r>
  </si>
  <si>
    <t>051604</t>
  </si>
  <si>
    <r>
      <t>ЛОТТИ ВАН Т-06,</t>
    </r>
    <r>
      <rPr>
        <sz val="11"/>
        <rFont val="Verdana"/>
        <family val="2"/>
      </rPr>
      <t xml:space="preserve"> кобыла, вор. фриз., н.з, Нидерланды</t>
    </r>
  </si>
  <si>
    <t>021478</t>
  </si>
  <si>
    <t xml:space="preserve">Колчина А.А.
</t>
  </si>
  <si>
    <r>
      <t xml:space="preserve">ВОРОБЬЁВА </t>
    </r>
    <r>
      <rPr>
        <sz val="11"/>
        <rFont val="Verdana"/>
        <family val="2"/>
      </rPr>
      <t>Екатерина</t>
    </r>
  </si>
  <si>
    <t>085700</t>
  </si>
  <si>
    <r>
      <rPr>
        <b/>
        <sz val="11"/>
        <rFont val="Verdana"/>
        <family val="2"/>
      </rPr>
      <t>ИНГУК-11</t>
    </r>
    <r>
      <rPr>
        <sz val="11"/>
        <rFont val="Verdana"/>
        <family val="2"/>
      </rPr>
      <t>, мерин, гн. укр.верх., Кахлей, Украина</t>
    </r>
  </si>
  <si>
    <t>019730</t>
  </si>
  <si>
    <r>
      <t xml:space="preserve">ЛАРС-10, </t>
    </r>
    <r>
      <rPr>
        <sz val="11"/>
        <rFont val="Verdana"/>
        <family val="2"/>
      </rPr>
      <t>мер., рыж. полукр., Ле Жоли, к/з им. С.М.Буденного</t>
    </r>
  </si>
  <si>
    <t>020202</t>
  </si>
  <si>
    <t>Белецкая В.</t>
  </si>
  <si>
    <r>
      <t xml:space="preserve">ПРОВИНЦИЯ-09, </t>
    </r>
    <r>
      <rPr>
        <sz val="11"/>
        <rFont val="Verdana"/>
        <family val="2"/>
      </rPr>
      <t>коб., гнед., ПСЛ, Горзный, Россия</t>
    </r>
  </si>
  <si>
    <t>016377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</si>
</sst>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dd\ mmmm\ yyyy&quot; г.&quot;;@"/>
    <numFmt numFmtId="167" formatCode="0.0"/>
    <numFmt numFmtId="168" formatCode="_-* #,##0.00&quot;р.&quot;_-;\-* #,##0.00&quot;р.&quot;_-;_-* \-??&quot;р.&quot;_-;_-@_-"/>
  </numFmts>
  <fonts count="57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11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i/>
      <sz val="18"/>
      <name val="Verdana"/>
      <family val="2"/>
    </font>
    <font>
      <b/>
      <i/>
      <sz val="14"/>
      <name val="Verdana"/>
      <family val="2"/>
    </font>
    <font>
      <sz val="12"/>
      <name val="Verdana"/>
      <family val="2"/>
    </font>
    <font>
      <sz val="12"/>
      <name val="Arial"/>
      <family val="2"/>
    </font>
    <font>
      <i/>
      <sz val="12"/>
      <name val="Verdan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8" borderId="0" applyNumberFormat="0" applyBorder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1" fillId="2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3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36" borderId="0" applyNumberFormat="0" applyBorder="0" applyAlignment="0" applyProtection="0"/>
    <xf numFmtId="0" fontId="0" fillId="37" borderId="7" applyNumberFormat="0" applyAlignment="0" applyProtection="0"/>
    <xf numFmtId="0" fontId="43" fillId="34" borderId="8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33" borderId="0" applyNumberFormat="0" applyBorder="0" applyAlignment="0" applyProtection="0"/>
    <xf numFmtId="0" fontId="40" fillId="7" borderId="1" applyNumberFormat="0" applyAlignment="0" applyProtection="0"/>
    <xf numFmtId="0" fontId="43" fillId="34" borderId="8" applyNumberFormat="0" applyAlignment="0" applyProtection="0"/>
    <xf numFmtId="0" fontId="33" fillId="34" borderId="1" applyNumberFormat="0" applyAlignment="0" applyProtection="0"/>
    <xf numFmtId="168" fontId="4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35" borderId="2" applyNumberFormat="0" applyAlignment="0" applyProtection="0"/>
    <xf numFmtId="0" fontId="44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37" borderId="7" applyNumberFormat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73">
    <xf numFmtId="0" fontId="0" fillId="0" borderId="0" xfId="0"/>
    <xf numFmtId="0" fontId="3" fillId="0" borderId="0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horizontal="center" vertical="top"/>
      <protection locked="0"/>
    </xf>
    <xf numFmtId="0" fontId="6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vertical="top"/>
      <protection locked="0"/>
    </xf>
    <xf numFmtId="1" fontId="3" fillId="0" borderId="0" xfId="20" applyNumberFormat="1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0" fontId="7" fillId="0" borderId="0" xfId="20" applyFont="1" applyFill="1" applyBorder="1" applyAlignment="1" applyProtection="1">
      <alignment horizontal="center" vertical="top" shrinkToFit="1"/>
      <protection locked="0"/>
    </xf>
    <xf numFmtId="165" fontId="3" fillId="0" borderId="0" xfId="20" applyNumberFormat="1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Protection="1">
      <alignment/>
      <protection locked="0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3" fillId="0" borderId="0" xfId="2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/>
    <xf numFmtId="166" fontId="15" fillId="0" borderId="0" xfId="0" applyNumberFormat="1" applyFont="1" applyFill="1" applyBorder="1" applyAlignment="1">
      <alignment/>
    </xf>
    <xf numFmtId="0" fontId="22" fillId="0" borderId="10" xfId="23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20" fillId="0" borderId="10" xfId="0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textRotation="90" wrapText="1"/>
    </xf>
    <xf numFmtId="0" fontId="16" fillId="0" borderId="10" xfId="0" applyFont="1" applyFill="1" applyBorder="1" applyAlignment="1">
      <alignment horizontal="center" vertical="center"/>
    </xf>
    <xf numFmtId="0" fontId="16" fillId="38" borderId="10" xfId="24" applyFont="1" applyFill="1" applyBorder="1" applyAlignment="1">
      <alignment horizontal="left" vertical="center" wrapText="1"/>
      <protection/>
    </xf>
    <xf numFmtId="49" fontId="25" fillId="38" borderId="10" xfId="24" applyNumberFormat="1" applyFont="1" applyFill="1" applyBorder="1" applyAlignment="1">
      <alignment horizontal="center" vertical="center" wrapText="1"/>
      <protection/>
    </xf>
    <xf numFmtId="0" fontId="25" fillId="38" borderId="10" xfId="24" applyFont="1" applyFill="1" applyBorder="1" applyAlignment="1">
      <alignment horizontal="center" vertical="center" wrapText="1"/>
      <protection/>
    </xf>
    <xf numFmtId="0" fontId="16" fillId="38" borderId="10" xfId="25" applyFont="1" applyFill="1" applyBorder="1" applyAlignment="1">
      <alignment horizontal="left" vertical="center" wrapText="1"/>
      <protection/>
    </xf>
    <xf numFmtId="49" fontId="3" fillId="38" borderId="10" xfId="25" applyNumberFormat="1" applyFont="1" applyFill="1" applyBorder="1" applyAlignment="1">
      <alignment horizontal="center" vertical="center" wrapText="1"/>
      <protection/>
    </xf>
    <xf numFmtId="0" fontId="3" fillId="38" borderId="10" xfId="26" applyFont="1" applyFill="1" applyBorder="1" applyAlignment="1">
      <alignment horizontal="center" vertical="center"/>
      <protection/>
    </xf>
    <xf numFmtId="0" fontId="3" fillId="38" borderId="10" xfId="26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 wrapText="1"/>
      <protection/>
    </xf>
    <xf numFmtId="167" fontId="4" fillId="0" borderId="10" xfId="21" applyNumberFormat="1" applyFont="1" applyFill="1" applyBorder="1" applyAlignment="1" applyProtection="1">
      <alignment horizontal="center" vertical="center"/>
      <protection locked="0"/>
    </xf>
    <xf numFmtId="164" fontId="1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7" fontId="4" fillId="0" borderId="10" xfId="21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24" applyFont="1" applyFill="1" applyBorder="1" applyAlignment="1">
      <alignment horizontal="center" vertical="center" wrapText="1"/>
      <protection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6" fillId="38" borderId="10" xfId="27" applyFont="1" applyFill="1" applyBorder="1" applyAlignment="1">
      <alignment horizontal="left" vertical="center" wrapText="1"/>
      <protection/>
    </xf>
    <xf numFmtId="49" fontId="3" fillId="38" borderId="10" xfId="27" applyNumberFormat="1" applyFont="1" applyFill="1" applyBorder="1" applyAlignment="1">
      <alignment horizontal="center" vertical="center" wrapText="1"/>
      <protection/>
    </xf>
    <xf numFmtId="0" fontId="3" fillId="38" borderId="10" xfId="27" applyFont="1" applyFill="1" applyBorder="1" applyAlignment="1">
      <alignment horizontal="center" vertical="center"/>
      <protection/>
    </xf>
    <xf numFmtId="49" fontId="3" fillId="38" borderId="10" xfId="26" applyNumberFormat="1" applyFont="1" applyFill="1" applyBorder="1" applyAlignment="1">
      <alignment horizontal="center" vertical="center" wrapText="1"/>
      <protection/>
    </xf>
    <xf numFmtId="0" fontId="3" fillId="38" borderId="10" xfId="27" applyFont="1" applyFill="1" applyBorder="1" applyAlignment="1">
      <alignment horizontal="center" vertical="center" wrapText="1"/>
      <protection/>
    </xf>
    <xf numFmtId="49" fontId="3" fillId="38" borderId="10" xfId="28" applyNumberFormat="1" applyFont="1" applyFill="1" applyBorder="1" applyAlignment="1">
      <alignment horizontal="center" vertical="center" wrapText="1"/>
      <protection/>
    </xf>
    <xf numFmtId="0" fontId="3" fillId="38" borderId="10" xfId="29" applyFont="1" applyFill="1" applyBorder="1" applyAlignment="1">
      <alignment horizontal="center" vertical="center" wrapText="1"/>
      <protection/>
    </xf>
    <xf numFmtId="49" fontId="3" fillId="38" borderId="10" xfId="30" applyNumberFormat="1" applyFont="1" applyFill="1" applyBorder="1" applyAlignment="1">
      <alignment horizontal="center" vertical="center" wrapText="1"/>
      <protection/>
    </xf>
    <xf numFmtId="0" fontId="24" fillId="0" borderId="10" xfId="21" applyFont="1" applyFill="1" applyBorder="1" applyAlignment="1" applyProtection="1">
      <alignment horizontal="center" vertical="center" wrapText="1"/>
      <protection locked="0"/>
    </xf>
    <xf numFmtId="0" fontId="16" fillId="38" borderId="10" xfId="29" applyFont="1" applyFill="1" applyBorder="1" applyAlignment="1">
      <alignment horizontal="left" vertical="center" wrapText="1"/>
      <protection/>
    </xf>
    <xf numFmtId="49" fontId="3" fillId="38" borderId="10" xfId="29" applyNumberFormat="1" applyFont="1" applyFill="1" applyBorder="1" applyAlignment="1">
      <alignment horizontal="center" vertical="center" wrapText="1"/>
      <protection/>
    </xf>
    <xf numFmtId="0" fontId="16" fillId="38" borderId="10" xfId="28" applyFont="1" applyFill="1" applyBorder="1" applyAlignment="1">
      <alignment horizontal="left" vertical="center" wrapText="1"/>
      <protection/>
    </xf>
    <xf numFmtId="0" fontId="3" fillId="38" borderId="10" xfId="25" applyFont="1" applyFill="1" applyBorder="1" applyAlignment="1">
      <alignment horizontal="center" vertical="center" wrapText="1"/>
      <protection/>
    </xf>
    <xf numFmtId="0" fontId="3" fillId="38" borderId="10" xfId="31" applyFont="1" applyFill="1" applyBorder="1" applyAlignment="1">
      <alignment vertical="center" wrapText="1"/>
      <protection/>
    </xf>
    <xf numFmtId="49" fontId="3" fillId="38" borderId="10" xfId="31" applyNumberFormat="1" applyFont="1" applyFill="1" applyBorder="1" applyAlignment="1">
      <alignment horizontal="center" vertical="top" wrapText="1"/>
      <protection/>
    </xf>
    <xf numFmtId="0" fontId="3" fillId="38" borderId="10" xfId="31" applyFont="1" applyFill="1" applyBorder="1" applyAlignment="1">
      <alignment horizontal="center" vertical="top" wrapText="1"/>
      <protection/>
    </xf>
    <xf numFmtId="0" fontId="16" fillId="38" borderId="10" xfId="32" applyFont="1" applyFill="1" applyBorder="1" applyAlignment="1">
      <alignment horizontal="left" vertical="center" wrapText="1"/>
      <protection/>
    </xf>
    <xf numFmtId="49" fontId="3" fillId="38" borderId="10" xfId="33" applyNumberFormat="1" applyFont="1" applyFill="1" applyBorder="1" applyAlignment="1">
      <alignment horizontal="center" vertical="center" wrapText="1"/>
      <protection/>
    </xf>
    <xf numFmtId="0" fontId="3" fillId="38" borderId="10" xfId="32" applyFont="1" applyFill="1" applyBorder="1" applyAlignment="1">
      <alignment horizontal="center" vertical="center" wrapText="1"/>
      <protection/>
    </xf>
    <xf numFmtId="49" fontId="7" fillId="38" borderId="10" xfId="25" applyNumberFormat="1" applyFont="1" applyFill="1" applyBorder="1" applyAlignment="1">
      <alignment horizontal="center" vertical="center" wrapText="1"/>
      <protection/>
    </xf>
    <xf numFmtId="0" fontId="16" fillId="38" borderId="10" xfId="26" applyFont="1" applyFill="1" applyBorder="1" applyAlignment="1">
      <alignment vertical="center" wrapText="1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38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7" fillId="0" borderId="0" xfId="34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8" fillId="0" borderId="0" xfId="34" applyFont="1" applyFill="1" applyAlignment="1" applyProtection="1">
      <alignment vertical="center"/>
      <protection locked="0"/>
    </xf>
    <xf numFmtId="1" fontId="28" fillId="0" borderId="0" xfId="34" applyNumberFormat="1" applyFont="1" applyFill="1" applyAlignment="1" applyProtection="1">
      <alignment vertical="center"/>
      <protection locked="0"/>
    </xf>
    <xf numFmtId="164" fontId="28" fillId="0" borderId="0" xfId="34" applyNumberFormat="1" applyFont="1" applyFill="1" applyAlignment="1" applyProtection="1">
      <alignment vertical="center"/>
      <protection locked="0"/>
    </xf>
    <xf numFmtId="0" fontId="1" fillId="0" borderId="0" xfId="34" applyFont="1" applyFill="1" applyAlignment="1" applyProtection="1">
      <alignment vertical="center"/>
      <protection locked="0"/>
    </xf>
    <xf numFmtId="0" fontId="29" fillId="0" borderId="0" xfId="34" applyFont="1" applyFill="1" applyAlignment="1" applyProtection="1">
      <alignment vertical="center"/>
      <protection locked="0"/>
    </xf>
    <xf numFmtId="0" fontId="30" fillId="0" borderId="0" xfId="34" applyFont="1" applyFill="1" applyAlignment="1" applyProtection="1">
      <alignment vertical="center"/>
      <protection locked="0"/>
    </xf>
    <xf numFmtId="1" fontId="1" fillId="0" borderId="0" xfId="34" applyNumberFormat="1" applyFont="1" applyFill="1" applyAlignment="1" applyProtection="1">
      <alignment vertical="center"/>
      <protection locked="0"/>
    </xf>
    <xf numFmtId="164" fontId="1" fillId="0" borderId="0" xfId="34" applyNumberFormat="1" applyFont="1" applyFill="1" applyAlignment="1" applyProtection="1">
      <alignment vertical="center"/>
      <protection locked="0"/>
    </xf>
    <xf numFmtId="0" fontId="9" fillId="0" borderId="0" xfId="0" applyFont="1" applyFill="1"/>
    <xf numFmtId="0" fontId="3" fillId="39" borderId="0" xfId="0" applyFont="1" applyFill="1"/>
    <xf numFmtId="0" fontId="4" fillId="0" borderId="11" xfId="160" applyFont="1" applyFill="1" applyBorder="1" applyAlignment="1">
      <alignment horizontal="center" vertical="center" wrapText="1"/>
      <protection/>
    </xf>
    <xf numFmtId="0" fontId="49" fillId="0" borderId="11" xfId="16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wrapText="1"/>
    </xf>
    <xf numFmtId="0" fontId="22" fillId="0" borderId="12" xfId="23" applyFont="1" applyFill="1" applyBorder="1" applyAlignment="1">
      <alignment horizontal="center" vertical="center" wrapText="1"/>
      <protection/>
    </xf>
    <xf numFmtId="0" fontId="22" fillId="0" borderId="13" xfId="23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textRotation="90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vertical="center"/>
    </xf>
    <xf numFmtId="0" fontId="3" fillId="0" borderId="14" xfId="160" applyFont="1" applyFill="1" applyBorder="1" applyAlignment="1">
      <alignment horizontal="center" vertical="center" wrapText="1"/>
      <protection/>
    </xf>
    <xf numFmtId="167" fontId="3" fillId="0" borderId="14" xfId="21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7" fontId="3" fillId="0" borderId="14" xfId="21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/>
    </xf>
    <xf numFmtId="0" fontId="4" fillId="0" borderId="0" xfId="160" applyFont="1" applyFill="1" applyBorder="1" applyAlignment="1">
      <alignment horizontal="center" vertical="center" wrapText="1"/>
      <protection/>
    </xf>
    <xf numFmtId="0" fontId="13" fillId="38" borderId="0" xfId="34" applyFont="1" applyFill="1" applyAlignment="1" applyProtection="1">
      <alignment/>
      <protection locked="0"/>
    </xf>
    <xf numFmtId="0" fontId="27" fillId="0" borderId="0" xfId="34" applyFont="1" applyAlignment="1" applyProtection="1">
      <alignment/>
      <protection locked="0"/>
    </xf>
    <xf numFmtId="0" fontId="13" fillId="0" borderId="0" xfId="34" applyFont="1" applyAlignment="1" applyProtection="1">
      <alignment/>
      <protection locked="0"/>
    </xf>
    <xf numFmtId="0" fontId="13" fillId="38" borderId="0" xfId="0" applyFont="1" applyFill="1" applyAlignment="1">
      <alignment/>
    </xf>
    <xf numFmtId="0" fontId="3" fillId="38" borderId="0" xfId="20" applyFont="1" applyFill="1" applyBorder="1" applyAlignment="1" applyProtection="1">
      <alignment horizontal="center" vertical="top"/>
      <protection/>
    </xf>
    <xf numFmtId="0" fontId="3" fillId="38" borderId="0" xfId="20" applyFont="1" applyFill="1" applyBorder="1" applyAlignment="1" applyProtection="1">
      <alignment horizontal="center" vertical="top"/>
      <protection locked="0"/>
    </xf>
    <xf numFmtId="0" fontId="5" fillId="38" borderId="0" xfId="20" applyFont="1" applyFill="1" applyBorder="1" applyAlignment="1" applyProtection="1">
      <alignment horizontal="center" vertical="top"/>
      <protection locked="0"/>
    </xf>
    <xf numFmtId="0" fontId="6" fillId="38" borderId="0" xfId="20" applyFont="1" applyFill="1" applyBorder="1" applyAlignment="1" applyProtection="1">
      <alignment horizontal="center" vertical="top"/>
      <protection locked="0"/>
    </xf>
    <xf numFmtId="0" fontId="5" fillId="38" borderId="0" xfId="20" applyFont="1" applyFill="1" applyBorder="1" applyAlignment="1" applyProtection="1">
      <alignment vertical="top"/>
      <protection locked="0"/>
    </xf>
    <xf numFmtId="0" fontId="4" fillId="38" borderId="0" xfId="20" applyFont="1" applyFill="1" applyBorder="1" applyAlignment="1" applyProtection="1">
      <alignment horizontal="center" vertical="top"/>
      <protection locked="0"/>
    </xf>
    <xf numFmtId="1" fontId="3" fillId="38" borderId="0" xfId="20" applyNumberFormat="1" applyFont="1" applyFill="1" applyBorder="1" applyAlignment="1" applyProtection="1">
      <alignment horizontal="center" vertical="top"/>
      <protection/>
    </xf>
    <xf numFmtId="164" fontId="3" fillId="38" borderId="0" xfId="20" applyNumberFormat="1" applyFont="1" applyFill="1" applyBorder="1" applyAlignment="1" applyProtection="1">
      <alignment horizontal="center" vertical="top"/>
      <protection/>
    </xf>
    <xf numFmtId="0" fontId="7" fillId="38" borderId="0" xfId="20" applyFont="1" applyFill="1" applyBorder="1" applyAlignment="1" applyProtection="1">
      <alignment horizontal="center" vertical="top" shrinkToFit="1"/>
      <protection locked="0"/>
    </xf>
    <xf numFmtId="165" fontId="3" fillId="38" borderId="0" xfId="20" applyNumberFormat="1" applyFont="1" applyFill="1" applyBorder="1" applyAlignment="1" applyProtection="1">
      <alignment horizontal="center" vertical="top"/>
      <protection/>
    </xf>
    <xf numFmtId="0" fontId="3" fillId="38" borderId="0" xfId="20" applyFont="1" applyFill="1" applyBorder="1" applyAlignment="1" applyProtection="1">
      <alignment vertical="top"/>
      <protection locked="0"/>
    </xf>
    <xf numFmtId="0" fontId="3" fillId="38" borderId="0" xfId="20" applyFont="1" applyFill="1" applyProtection="1">
      <alignment/>
      <protection locked="0"/>
    </xf>
    <xf numFmtId="0" fontId="9" fillId="38" borderId="0" xfId="0" applyFont="1" applyFill="1" applyAlignment="1">
      <alignment vertical="center"/>
    </xf>
    <xf numFmtId="0" fontId="3" fillId="40" borderId="0" xfId="0" applyFont="1" applyFill="1" applyAlignment="1">
      <alignment vertical="center"/>
    </xf>
    <xf numFmtId="0" fontId="12" fillId="38" borderId="0" xfId="0" applyFont="1" applyFill="1" applyBorder="1" applyAlignment="1">
      <alignment vertical="center" wrapText="1"/>
    </xf>
    <xf numFmtId="0" fontId="3" fillId="38" borderId="0" xfId="0" applyFont="1" applyFill="1" applyAlignment="1">
      <alignment horizontal="center" vertical="center"/>
    </xf>
    <xf numFmtId="0" fontId="50" fillId="38" borderId="0" xfId="0" applyFont="1" applyFill="1" applyAlignment="1">
      <alignment wrapText="1"/>
    </xf>
    <xf numFmtId="0" fontId="16" fillId="38" borderId="0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16" fillId="38" borderId="0" xfId="0" applyFont="1" applyFill="1" applyBorder="1" applyAlignment="1">
      <alignment horizontal="center" wrapText="1"/>
    </xf>
    <xf numFmtId="0" fontId="16" fillId="38" borderId="0" xfId="0" applyFont="1" applyFill="1"/>
    <xf numFmtId="0" fontId="15" fillId="38" borderId="0" xfId="0" applyFont="1" applyFill="1" applyBorder="1" applyAlignment="1">
      <alignment wrapText="1"/>
    </xf>
    <xf numFmtId="0" fontId="15" fillId="38" borderId="0" xfId="0" applyFont="1" applyFill="1" applyBorder="1" applyAlignment="1">
      <alignment horizontal="right"/>
    </xf>
    <xf numFmtId="0" fontId="22" fillId="38" borderId="10" xfId="23" applyFont="1" applyFill="1" applyBorder="1" applyAlignment="1">
      <alignment horizontal="center" vertical="center" wrapText="1"/>
      <protection/>
    </xf>
    <xf numFmtId="0" fontId="5" fillId="38" borderId="0" xfId="0" applyFont="1" applyFill="1"/>
    <xf numFmtId="0" fontId="20" fillId="38" borderId="10" xfId="0" applyFont="1" applyFill="1" applyBorder="1" applyAlignment="1">
      <alignment horizontal="center" textRotation="90"/>
    </xf>
    <xf numFmtId="0" fontId="20" fillId="38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textRotation="90" wrapText="1"/>
    </xf>
    <xf numFmtId="9" fontId="3" fillId="38" borderId="0" xfId="22" applyFont="1" applyFill="1" applyBorder="1" applyAlignment="1" applyProtection="1">
      <alignment horizontal="center" vertical="center"/>
      <protection/>
    </xf>
    <xf numFmtId="0" fontId="24" fillId="38" borderId="11" xfId="21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/>
    <xf numFmtId="0" fontId="15" fillId="38" borderId="10" xfId="0" applyFont="1" applyFill="1" applyBorder="1" applyAlignment="1">
      <alignment horizontal="center" vertical="center"/>
    </xf>
    <xf numFmtId="0" fontId="16" fillId="38" borderId="10" xfId="157" applyFont="1" applyFill="1" applyBorder="1" applyAlignment="1">
      <alignment vertical="center" wrapText="1"/>
      <protection/>
    </xf>
    <xf numFmtId="0" fontId="3" fillId="38" borderId="10" xfId="160" applyFont="1" applyFill="1" applyBorder="1" applyAlignment="1">
      <alignment horizontal="center" vertical="center" wrapText="1"/>
      <protection/>
    </xf>
    <xf numFmtId="167" fontId="3" fillId="38" borderId="10" xfId="21" applyNumberFormat="1" applyFont="1" applyFill="1" applyBorder="1" applyAlignment="1" applyProtection="1">
      <alignment horizontal="center" vertical="center"/>
      <protection locked="0"/>
    </xf>
    <xf numFmtId="164" fontId="16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167" fontId="3" fillId="38" borderId="10" xfId="21" applyNumberFormat="1" applyFont="1" applyFill="1" applyBorder="1" applyAlignment="1" applyProtection="1">
      <alignment horizontal="center" vertical="center"/>
      <protection/>
    </xf>
    <xf numFmtId="1" fontId="3" fillId="38" borderId="10" xfId="0" applyNumberFormat="1" applyFont="1" applyFill="1" applyBorder="1" applyAlignment="1">
      <alignment horizontal="center" vertical="center"/>
    </xf>
    <xf numFmtId="0" fontId="4" fillId="38" borderId="11" xfId="160" applyFont="1" applyFill="1" applyBorder="1" applyAlignment="1">
      <alignment horizontal="center" vertical="center" wrapText="1"/>
      <protection/>
    </xf>
    <xf numFmtId="0" fontId="6" fillId="40" borderId="0" xfId="0" applyFont="1" applyFill="1"/>
    <xf numFmtId="0" fontId="15" fillId="38" borderId="15" xfId="0" applyFont="1" applyFill="1" applyBorder="1" applyAlignment="1">
      <alignment horizontal="center" vertical="center"/>
    </xf>
    <xf numFmtId="0" fontId="16" fillId="38" borderId="16" xfId="24" applyFont="1" applyFill="1" applyBorder="1" applyAlignment="1">
      <alignment horizontal="left" vertical="center" wrapText="1"/>
      <protection/>
    </xf>
    <xf numFmtId="49" fontId="25" fillId="38" borderId="16" xfId="24" applyNumberFormat="1" applyFont="1" applyFill="1" applyBorder="1" applyAlignment="1">
      <alignment horizontal="center" vertical="center" wrapText="1"/>
      <protection/>
    </xf>
    <xf numFmtId="0" fontId="3" fillId="38" borderId="16" xfId="29" applyFont="1" applyFill="1" applyBorder="1" applyAlignment="1">
      <alignment horizontal="center" vertical="center" wrapText="1"/>
      <protection/>
    </xf>
    <xf numFmtId="0" fontId="16" fillId="38" borderId="16" xfId="32" applyFont="1" applyFill="1" applyBorder="1" applyAlignment="1">
      <alignment horizontal="left" vertical="center" wrapText="1"/>
      <protection/>
    </xf>
    <xf numFmtId="49" fontId="3" fillId="38" borderId="16" xfId="33" applyNumberFormat="1" applyFont="1" applyFill="1" applyBorder="1" applyAlignment="1">
      <alignment horizontal="center" vertical="center" wrapText="1"/>
      <protection/>
    </xf>
    <xf numFmtId="0" fontId="25" fillId="38" borderId="16" xfId="24" applyFont="1" applyFill="1" applyBorder="1" applyAlignment="1">
      <alignment horizontal="center" vertical="center" wrapText="1"/>
      <protection/>
    </xf>
    <xf numFmtId="0" fontId="3" fillId="38" borderId="16" xfId="32" applyFont="1" applyFill="1" applyBorder="1" applyAlignment="1">
      <alignment horizontal="center" vertical="center" wrapText="1"/>
      <protection/>
    </xf>
    <xf numFmtId="0" fontId="3" fillId="38" borderId="15" xfId="160" applyFont="1" applyFill="1" applyBorder="1" applyAlignment="1">
      <alignment horizontal="center" vertical="center" wrapText="1"/>
      <protection/>
    </xf>
    <xf numFmtId="167" fontId="3" fillId="38" borderId="15" xfId="21" applyNumberFormat="1" applyFont="1" applyFill="1" applyBorder="1" applyAlignment="1" applyProtection="1">
      <alignment horizontal="center" vertical="center"/>
      <protection locked="0"/>
    </xf>
    <xf numFmtId="164" fontId="16" fillId="38" borderId="15" xfId="0" applyNumberFormat="1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167" fontId="3" fillId="38" borderId="15" xfId="21" applyNumberFormat="1" applyFont="1" applyFill="1" applyBorder="1" applyAlignment="1" applyProtection="1">
      <alignment horizontal="center" vertical="center"/>
      <protection/>
    </xf>
    <xf numFmtId="1" fontId="3" fillId="38" borderId="15" xfId="0" applyNumberFormat="1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center" vertical="center"/>
    </xf>
    <xf numFmtId="0" fontId="3" fillId="38" borderId="14" xfId="160" applyFont="1" applyFill="1" applyBorder="1" applyAlignment="1">
      <alignment horizontal="center" vertical="center" wrapText="1"/>
      <protection/>
    </xf>
    <xf numFmtId="167" fontId="3" fillId="38" borderId="14" xfId="21" applyNumberFormat="1" applyFont="1" applyFill="1" applyBorder="1" applyAlignment="1" applyProtection="1">
      <alignment horizontal="center" vertical="center"/>
      <protection locked="0"/>
    </xf>
    <xf numFmtId="164" fontId="16" fillId="38" borderId="14" xfId="0" applyNumberFormat="1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167" fontId="3" fillId="38" borderId="14" xfId="21" applyNumberFormat="1" applyFont="1" applyFill="1" applyBorder="1" applyAlignment="1" applyProtection="1">
      <alignment horizontal="center" vertical="center"/>
      <protection/>
    </xf>
    <xf numFmtId="1" fontId="3" fillId="38" borderId="14" xfId="0" applyNumberFormat="1" applyFont="1" applyFill="1" applyBorder="1" applyAlignment="1">
      <alignment horizontal="center" vertical="center"/>
    </xf>
    <xf numFmtId="0" fontId="16" fillId="38" borderId="10" xfId="32" applyFont="1" applyFill="1" applyBorder="1" applyAlignment="1">
      <alignment horizontal="left" vertical="top" wrapText="1"/>
      <protection/>
    </xf>
    <xf numFmtId="0" fontId="3" fillId="38" borderId="10" xfId="24" applyFont="1" applyFill="1" applyBorder="1" applyAlignment="1">
      <alignment horizontal="center" vertical="center" wrapText="1"/>
      <protection/>
    </xf>
    <xf numFmtId="0" fontId="4" fillId="40" borderId="11" xfId="160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24" fillId="38" borderId="14" xfId="21" applyFont="1" applyFill="1" applyBorder="1" applyAlignment="1" applyProtection="1">
      <alignment horizontal="center" vertical="center" wrapText="1"/>
      <protection locked="0"/>
    </xf>
    <xf numFmtId="0" fontId="25" fillId="38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3" fillId="0" borderId="10" xfId="21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vertical="center" wrapText="1"/>
    </xf>
    <xf numFmtId="0" fontId="27" fillId="38" borderId="0" xfId="34" applyFont="1" applyFill="1" applyAlignment="1" applyProtection="1">
      <alignment/>
      <protection locked="0"/>
    </xf>
    <xf numFmtId="0" fontId="1" fillId="38" borderId="0" xfId="34" applyFont="1" applyFill="1" applyAlignment="1" applyProtection="1">
      <alignment vertical="center"/>
      <protection locked="0"/>
    </xf>
    <xf numFmtId="0" fontId="28" fillId="38" borderId="0" xfId="34" applyFont="1" applyFill="1" applyAlignment="1" applyProtection="1">
      <alignment vertical="center"/>
      <protection locked="0"/>
    </xf>
    <xf numFmtId="0" fontId="29" fillId="38" borderId="0" xfId="34" applyFont="1" applyFill="1" applyAlignment="1" applyProtection="1">
      <alignment vertical="center"/>
      <protection locked="0"/>
    </xf>
    <xf numFmtId="0" fontId="30" fillId="38" borderId="0" xfId="34" applyFont="1" applyFill="1" applyAlignment="1" applyProtection="1">
      <alignment vertical="center"/>
      <protection locked="0"/>
    </xf>
    <xf numFmtId="1" fontId="1" fillId="38" borderId="0" xfId="34" applyNumberFormat="1" applyFont="1" applyFill="1" applyAlignment="1" applyProtection="1">
      <alignment vertical="center"/>
      <protection locked="0"/>
    </xf>
    <xf numFmtId="164" fontId="1" fillId="38" borderId="0" xfId="34" applyNumberFormat="1" applyFont="1" applyFill="1" applyAlignment="1" applyProtection="1">
      <alignment vertical="center"/>
      <protection locked="0"/>
    </xf>
    <xf numFmtId="0" fontId="3" fillId="4" borderId="0" xfId="20" applyFont="1" applyFill="1" applyBorder="1" applyAlignment="1" applyProtection="1">
      <alignment horizontal="center" vertical="top"/>
      <protection/>
    </xf>
    <xf numFmtId="0" fontId="4" fillId="4" borderId="0" xfId="20" applyFont="1" applyFill="1" applyBorder="1" applyAlignment="1" applyProtection="1">
      <alignment horizontal="center" vertical="top"/>
      <protection locked="0"/>
    </xf>
    <xf numFmtId="0" fontId="3" fillId="4" borderId="0" xfId="20" applyFont="1" applyFill="1" applyBorder="1" applyAlignment="1" applyProtection="1">
      <alignment horizontal="center" vertical="top"/>
      <protection locked="0"/>
    </xf>
    <xf numFmtId="0" fontId="5" fillId="4" borderId="0" xfId="20" applyFont="1" applyFill="1" applyBorder="1" applyAlignment="1" applyProtection="1">
      <alignment vertical="top"/>
      <protection locked="0"/>
    </xf>
    <xf numFmtId="1" fontId="3" fillId="4" borderId="0" xfId="20" applyNumberFormat="1" applyFont="1" applyFill="1" applyBorder="1" applyAlignment="1" applyProtection="1">
      <alignment horizontal="center" vertical="top"/>
      <protection/>
    </xf>
    <xf numFmtId="164" fontId="3" fillId="4" borderId="0" xfId="20" applyNumberFormat="1" applyFont="1" applyFill="1" applyBorder="1" applyAlignment="1" applyProtection="1">
      <alignment horizontal="center" vertical="top"/>
      <protection/>
    </xf>
    <xf numFmtId="0" fontId="7" fillId="4" borderId="0" xfId="20" applyFont="1" applyFill="1" applyBorder="1" applyAlignment="1" applyProtection="1">
      <alignment horizontal="center" vertical="top" shrinkToFit="1"/>
      <protection locked="0"/>
    </xf>
    <xf numFmtId="165" fontId="3" fillId="4" borderId="0" xfId="20" applyNumberFormat="1" applyFont="1" applyFill="1" applyBorder="1" applyAlignment="1" applyProtection="1">
      <alignment horizontal="center" vertical="top"/>
      <protection/>
    </xf>
    <xf numFmtId="0" fontId="3" fillId="4" borderId="0" xfId="20" applyFont="1" applyFill="1" applyBorder="1" applyProtection="1">
      <alignment/>
      <protection locked="0"/>
    </xf>
    <xf numFmtId="0" fontId="3" fillId="4" borderId="0" xfId="20" applyFont="1" applyFill="1" applyProtection="1">
      <alignment/>
      <protection locked="0"/>
    </xf>
    <xf numFmtId="0" fontId="3" fillId="4" borderId="0" xfId="20" applyFont="1" applyFill="1" applyBorder="1" applyAlignment="1" applyProtection="1">
      <alignment vertical="top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21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wrapText="1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16" fillId="0" borderId="0" xfId="0" applyFont="1"/>
    <xf numFmtId="0" fontId="4" fillId="0" borderId="0" xfId="0" applyFont="1"/>
    <xf numFmtId="0" fontId="22" fillId="0" borderId="18" xfId="0" applyFont="1" applyFill="1" applyBorder="1" applyAlignment="1">
      <alignment horizontal="center" vertical="center" textRotation="90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textRotation="90" wrapText="1"/>
    </xf>
    <xf numFmtId="0" fontId="7" fillId="39" borderId="14" xfId="0" applyFont="1" applyFill="1" applyBorder="1" applyAlignment="1">
      <alignment horizontal="center" vertical="center"/>
    </xf>
    <xf numFmtId="167" fontId="3" fillId="39" borderId="14" xfId="21" applyNumberFormat="1" applyFont="1" applyFill="1" applyBorder="1" applyAlignment="1" applyProtection="1">
      <alignment horizontal="center" vertical="center"/>
      <protection locked="0"/>
    </xf>
    <xf numFmtId="164" fontId="16" fillId="39" borderId="14" xfId="0" applyNumberFormat="1" applyFont="1" applyFill="1" applyBorder="1" applyAlignment="1">
      <alignment horizontal="center" vertical="center"/>
    </xf>
    <xf numFmtId="167" fontId="3" fillId="39" borderId="14" xfId="21" applyNumberFormat="1" applyFont="1" applyFill="1" applyBorder="1" applyAlignment="1" applyProtection="1">
      <alignment horizontal="left" vertical="center" indent="1"/>
      <protection locked="0"/>
    </xf>
    <xf numFmtId="167" fontId="3" fillId="39" borderId="14" xfId="21" applyNumberFormat="1" applyFont="1" applyFill="1" applyBorder="1" applyAlignment="1" applyProtection="1">
      <alignment horizontal="center" vertical="center"/>
      <protection/>
    </xf>
    <xf numFmtId="1" fontId="3" fillId="39" borderId="14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13" fillId="0" borderId="0" xfId="34" applyFont="1" applyAlignment="1" applyProtection="1">
      <alignment vertical="center"/>
      <protection locked="0"/>
    </xf>
    <xf numFmtId="0" fontId="13" fillId="0" borderId="0" xfId="34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54" fillId="0" borderId="0" xfId="0" applyFont="1" applyBorder="1" applyAlignment="1">
      <alignment horizontal="left"/>
    </xf>
    <xf numFmtId="0" fontId="54" fillId="0" borderId="0" xfId="0" applyFont="1"/>
    <xf numFmtId="0" fontId="55" fillId="0" borderId="0" xfId="34" applyFont="1" applyAlignment="1" applyProtection="1">
      <alignment vertical="center"/>
      <protection locked="0"/>
    </xf>
    <xf numFmtId="0" fontId="13" fillId="0" borderId="0" xfId="0" applyFont="1"/>
    <xf numFmtId="0" fontId="54" fillId="0" borderId="0" xfId="0" applyFont="1" applyFill="1" applyAlignment="1">
      <alignment horizontal="right"/>
    </xf>
    <xf numFmtId="164" fontId="55" fillId="0" borderId="0" xfId="34" applyNumberFormat="1" applyFont="1" applyAlignment="1" applyProtection="1">
      <alignment vertical="center"/>
      <protection locked="0"/>
    </xf>
    <xf numFmtId="1" fontId="55" fillId="0" borderId="0" xfId="34" applyNumberFormat="1" applyFont="1" applyAlignment="1" applyProtection="1">
      <alignment vertical="center"/>
      <protection locked="0"/>
    </xf>
    <xf numFmtId="0" fontId="1" fillId="0" borderId="0" xfId="34" applyFont="1" applyAlignment="1" applyProtection="1">
      <alignment vertical="center"/>
      <protection locked="0"/>
    </xf>
    <xf numFmtId="0" fontId="29" fillId="0" borderId="0" xfId="34" applyFont="1" applyAlignment="1" applyProtection="1">
      <alignment vertical="center"/>
      <protection locked="0"/>
    </xf>
    <xf numFmtId="1" fontId="1" fillId="0" borderId="0" xfId="34" applyNumberFormat="1" applyFont="1" applyAlignment="1" applyProtection="1">
      <alignment vertical="center"/>
      <protection locked="0"/>
    </xf>
    <xf numFmtId="164" fontId="1" fillId="0" borderId="0" xfId="34" applyNumberFormat="1" applyFont="1" applyAlignment="1" applyProtection="1">
      <alignment vertical="center"/>
      <protection locked="0"/>
    </xf>
    <xf numFmtId="0" fontId="50" fillId="0" borderId="0" xfId="0" applyFont="1" applyFill="1" applyBorder="1" applyAlignment="1">
      <alignment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9" fontId="7" fillId="0" borderId="10" xfId="22" applyFont="1" applyFill="1" applyBorder="1" applyAlignment="1" applyProtection="1">
      <alignment/>
      <protection/>
    </xf>
    <xf numFmtId="9" fontId="7" fillId="0" borderId="0" xfId="22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 horizontal="center" vertical="center"/>
    </xf>
    <xf numFmtId="167" fontId="54" fillId="0" borderId="10" xfId="21" applyNumberFormat="1" applyFont="1" applyFill="1" applyBorder="1" applyAlignment="1" applyProtection="1">
      <alignment horizontal="center" vertical="center"/>
      <protection locked="0"/>
    </xf>
    <xf numFmtId="164" fontId="2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7" fontId="54" fillId="0" borderId="10" xfId="21" applyNumberFormat="1" applyFont="1" applyFill="1" applyBorder="1" applyAlignment="1" applyProtection="1">
      <alignment horizontal="center" vertical="center"/>
      <protection/>
    </xf>
    <xf numFmtId="1" fontId="54" fillId="0" borderId="10" xfId="0" applyNumberFormat="1" applyFont="1" applyFill="1" applyBorder="1" applyAlignment="1">
      <alignment horizontal="center" vertical="center"/>
    </xf>
    <xf numFmtId="49" fontId="7" fillId="38" borderId="10" xfId="33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/>
    <xf numFmtId="0" fontId="54" fillId="0" borderId="0" xfId="0" applyFont="1" applyFill="1" applyBorder="1"/>
    <xf numFmtId="0" fontId="1" fillId="0" borderId="0" xfId="34" applyFont="1" applyAlignment="1" applyProtection="1">
      <alignment/>
      <protection locked="0"/>
    </xf>
    <xf numFmtId="0" fontId="17" fillId="0" borderId="0" xfId="34" applyFont="1" applyFill="1" applyAlignment="1" applyProtection="1">
      <alignment/>
      <protection locked="0"/>
    </xf>
    <xf numFmtId="0" fontId="55" fillId="0" borderId="0" xfId="34" applyFont="1" applyAlignment="1" applyProtection="1">
      <alignment/>
      <protection locked="0"/>
    </xf>
    <xf numFmtId="0" fontId="55" fillId="0" borderId="0" xfId="34" applyFont="1" applyFill="1" applyAlignment="1" applyProtection="1">
      <alignment/>
      <protection locked="0"/>
    </xf>
    <xf numFmtId="0" fontId="17" fillId="0" borderId="0" xfId="34" applyFont="1" applyAlignment="1" applyProtection="1">
      <alignment/>
      <protection locked="0"/>
    </xf>
    <xf numFmtId="1" fontId="1" fillId="0" borderId="0" xfId="34" applyNumberFormat="1" applyFont="1" applyAlignment="1" applyProtection="1">
      <alignment/>
      <protection locked="0"/>
    </xf>
    <xf numFmtId="164" fontId="1" fillId="0" borderId="0" xfId="34" applyNumberFormat="1" applyFont="1" applyAlignment="1" applyProtection="1">
      <alignment/>
      <protection locked="0"/>
    </xf>
    <xf numFmtId="0" fontId="4" fillId="38" borderId="14" xfId="160" applyFont="1" applyFill="1" applyBorder="1" applyAlignment="1">
      <alignment horizontal="center" vertical="center" wrapText="1"/>
      <protection/>
    </xf>
    <xf numFmtId="0" fontId="4" fillId="38" borderId="0" xfId="160" applyFont="1" applyFill="1" applyBorder="1" applyAlignment="1">
      <alignment horizontal="center" vertical="center" wrapText="1"/>
      <protection/>
    </xf>
    <xf numFmtId="0" fontId="16" fillId="0" borderId="10" xfId="25" applyFont="1" applyFill="1" applyBorder="1" applyAlignment="1">
      <alignment horizontal="left" vertical="center" wrapText="1"/>
      <protection/>
    </xf>
    <xf numFmtId="49" fontId="3" fillId="0" borderId="10" xfId="31" applyNumberFormat="1" applyFont="1" applyFill="1" applyBorder="1" applyAlignment="1">
      <alignment horizontal="center" vertical="top" wrapText="1"/>
      <protection/>
    </xf>
    <xf numFmtId="0" fontId="3" fillId="0" borderId="0" xfId="27" applyFont="1" applyFill="1" applyBorder="1" applyAlignment="1">
      <alignment horizontal="center" vertical="center" wrapText="1"/>
      <protection/>
    </xf>
    <xf numFmtId="0" fontId="3" fillId="0" borderId="10" xfId="27" applyFont="1" applyFill="1" applyBorder="1" applyAlignment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wrapText="1"/>
    </xf>
    <xf numFmtId="0" fontId="3" fillId="0" borderId="10" xfId="160" applyFont="1" applyFill="1" applyBorder="1" applyAlignment="1">
      <alignment horizontal="center" vertical="center" wrapText="1"/>
      <protection/>
    </xf>
    <xf numFmtId="0" fontId="4" fillId="0" borderId="10" xfId="160" applyFont="1" applyFill="1" applyBorder="1" applyAlignment="1">
      <alignment horizontal="center" vertical="center" wrapText="1"/>
      <protection/>
    </xf>
    <xf numFmtId="0" fontId="24" fillId="0" borderId="10" xfId="21" applyFont="1" applyFill="1" applyBorder="1" applyAlignment="1" applyProtection="1">
      <alignment horizontal="center" vertical="center" wrapText="1"/>
      <protection locked="0"/>
    </xf>
    <xf numFmtId="0" fontId="24" fillId="0" borderId="22" xfId="21" applyFont="1" applyFill="1" applyBorder="1" applyAlignment="1" applyProtection="1">
      <alignment horizontal="center" vertical="center" wrapText="1"/>
      <protection locked="0"/>
    </xf>
    <xf numFmtId="0" fontId="24" fillId="0" borderId="23" xfId="21" applyFont="1" applyFill="1" applyBorder="1" applyAlignment="1" applyProtection="1">
      <alignment horizontal="center" vertical="center" wrapText="1"/>
      <protection locked="0"/>
    </xf>
    <xf numFmtId="0" fontId="24" fillId="0" borderId="24" xfId="2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3" applyFont="1" applyFill="1" applyBorder="1" applyAlignment="1">
      <alignment horizontal="center" vertical="center" wrapText="1"/>
      <protection/>
    </xf>
    <xf numFmtId="0" fontId="22" fillId="0" borderId="10" xfId="2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/>
    </xf>
    <xf numFmtId="0" fontId="20" fillId="0" borderId="10" xfId="23" applyFont="1" applyFill="1" applyBorder="1" applyAlignment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38" borderId="0" xfId="2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wrapText="1"/>
    </xf>
    <xf numFmtId="166" fontId="15" fillId="0" borderId="25" xfId="0" applyNumberFormat="1" applyFont="1" applyFill="1" applyBorder="1" applyAlignment="1">
      <alignment horizontal="right"/>
    </xf>
    <xf numFmtId="0" fontId="20" fillId="40" borderId="12" xfId="0" applyFont="1" applyFill="1" applyBorder="1" applyAlignment="1">
      <alignment horizontal="center" vertical="center" textRotation="90" wrapText="1"/>
    </xf>
    <xf numFmtId="0" fontId="20" fillId="40" borderId="13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textRotation="90" wrapText="1"/>
    </xf>
    <xf numFmtId="0" fontId="10" fillId="0" borderId="14" xfId="21" applyFont="1" applyFill="1" applyBorder="1" applyAlignment="1" applyProtection="1">
      <alignment horizontal="center" vertical="center" wrapText="1"/>
      <protection locked="0"/>
    </xf>
    <xf numFmtId="0" fontId="20" fillId="0" borderId="12" xfId="23" applyFont="1" applyFill="1" applyBorder="1" applyAlignment="1">
      <alignment horizontal="center" vertical="center" wrapText="1"/>
      <protection/>
    </xf>
    <xf numFmtId="0" fontId="20" fillId="0" borderId="13" xfId="23" applyFont="1" applyFill="1" applyBorder="1" applyAlignment="1">
      <alignment horizontal="center" vertical="center" wrapText="1"/>
      <protection/>
    </xf>
    <xf numFmtId="0" fontId="22" fillId="0" borderId="12" xfId="23" applyFont="1" applyFill="1" applyBorder="1" applyAlignment="1">
      <alignment horizontal="center" vertical="center" wrapText="1"/>
      <protection/>
    </xf>
    <xf numFmtId="0" fontId="22" fillId="0" borderId="13" xfId="23" applyFont="1" applyFill="1" applyBorder="1" applyAlignment="1">
      <alignment horizontal="center" vertical="center" wrapText="1"/>
      <protection/>
    </xf>
    <xf numFmtId="0" fontId="6" fillId="38" borderId="12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textRotation="90"/>
    </xf>
    <xf numFmtId="0" fontId="20" fillId="0" borderId="30" xfId="0" applyFont="1" applyFill="1" applyBorder="1" applyAlignment="1">
      <alignment horizontal="center" vertical="center" textRotation="90"/>
    </xf>
    <xf numFmtId="0" fontId="20" fillId="0" borderId="12" xfId="23" applyFont="1" applyFill="1" applyBorder="1" applyAlignment="1">
      <alignment horizontal="center" vertical="center" textRotation="90" wrapText="1"/>
      <protection/>
    </xf>
    <xf numFmtId="0" fontId="20" fillId="0" borderId="13" xfId="23" applyFont="1" applyFill="1" applyBorder="1" applyAlignment="1">
      <alignment horizontal="center" vertical="center" textRotation="90" wrapText="1"/>
      <protection/>
    </xf>
    <xf numFmtId="0" fontId="10" fillId="40" borderId="0" xfId="2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right" wrapText="1"/>
    </xf>
    <xf numFmtId="0" fontId="10" fillId="38" borderId="0" xfId="21" applyFont="1" applyFill="1" applyBorder="1" applyAlignment="1" applyProtection="1">
      <alignment horizontal="center" vertical="center" wrapText="1"/>
      <protection locked="0"/>
    </xf>
    <xf numFmtId="0" fontId="24" fillId="38" borderId="23" xfId="21" applyFont="1" applyFill="1" applyBorder="1" applyAlignment="1" applyProtection="1">
      <alignment horizontal="center" vertical="center" wrapText="1"/>
      <protection locked="0"/>
    </xf>
    <xf numFmtId="0" fontId="24" fillId="38" borderId="31" xfId="21" applyFont="1" applyFill="1" applyBorder="1" applyAlignment="1" applyProtection="1">
      <alignment horizontal="center" vertical="center" wrapText="1"/>
      <protection locked="0"/>
    </xf>
    <xf numFmtId="0" fontId="24" fillId="38" borderId="0" xfId="21" applyFont="1" applyFill="1" applyBorder="1" applyAlignment="1" applyProtection="1">
      <alignment horizontal="center" vertical="center" wrapText="1"/>
      <protection locked="0"/>
    </xf>
    <xf numFmtId="0" fontId="24" fillId="38" borderId="32" xfId="21" applyFont="1" applyFill="1" applyBorder="1" applyAlignment="1" applyProtection="1">
      <alignment horizontal="center" vertical="center" wrapText="1"/>
      <protection locked="0"/>
    </xf>
    <xf numFmtId="0" fontId="24" fillId="38" borderId="14" xfId="21" applyFont="1" applyFill="1" applyBorder="1" applyAlignment="1" applyProtection="1">
      <alignment horizontal="center" vertical="center" wrapText="1"/>
      <protection locked="0"/>
    </xf>
    <xf numFmtId="0" fontId="20" fillId="40" borderId="10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0" xfId="23" applyFont="1" applyFill="1" applyBorder="1" applyAlignment="1">
      <alignment horizontal="center" vertical="center" wrapText="1"/>
      <protection/>
    </xf>
    <xf numFmtId="0" fontId="22" fillId="38" borderId="10" xfId="23" applyFont="1" applyFill="1" applyBorder="1" applyAlignment="1">
      <alignment horizontal="center" vertical="center" wrapText="1"/>
      <protection/>
    </xf>
    <xf numFmtId="0" fontId="6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left" wrapText="1"/>
    </xf>
    <xf numFmtId="0" fontId="20" fillId="38" borderId="10" xfId="0" applyFont="1" applyFill="1" applyBorder="1" applyAlignment="1">
      <alignment horizontal="center" vertical="center" textRotation="90"/>
    </xf>
    <xf numFmtId="0" fontId="15" fillId="38" borderId="10" xfId="23" applyFont="1" applyFill="1" applyBorder="1" applyAlignment="1">
      <alignment horizontal="center" vertical="center" wrapText="1"/>
      <protection/>
    </xf>
    <xf numFmtId="0" fontId="20" fillId="38" borderId="10" xfId="23" applyFont="1" applyFill="1" applyBorder="1" applyAlignment="1">
      <alignment horizontal="center" vertical="center" textRotation="90" wrapText="1"/>
      <protection/>
    </xf>
    <xf numFmtId="0" fontId="22" fillId="0" borderId="33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textRotation="90" wrapText="1"/>
    </xf>
    <xf numFmtId="0" fontId="22" fillId="0" borderId="35" xfId="23" applyFont="1" applyFill="1" applyBorder="1" applyAlignment="1">
      <alignment horizontal="center" vertical="center" wrapText="1"/>
      <protection/>
    </xf>
    <xf numFmtId="0" fontId="22" fillId="0" borderId="36" xfId="23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12" fillId="38" borderId="0" xfId="21" applyFont="1" applyFill="1" applyBorder="1" applyAlignment="1" applyProtection="1">
      <alignment horizontal="center" vertical="center" wrapText="1"/>
      <protection locked="0"/>
    </xf>
    <xf numFmtId="14" fontId="14" fillId="0" borderId="17" xfId="0" applyNumberFormat="1" applyFont="1" applyBorder="1" applyAlignment="1">
      <alignment horizontal="right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5" xfId="23" applyFont="1" applyFill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 textRotation="90" wrapText="1"/>
    </xf>
    <xf numFmtId="0" fontId="20" fillId="39" borderId="21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14" xfId="161" applyFont="1" applyFill="1" applyBorder="1" applyAlignment="1">
      <alignment horizontal="center" vertical="center" wrapText="1"/>
      <protection/>
    </xf>
    <xf numFmtId="0" fontId="22" fillId="0" borderId="21" xfId="161" applyFont="1" applyFill="1" applyBorder="1" applyAlignment="1">
      <alignment horizontal="center" vertical="center" wrapText="1"/>
      <protection/>
    </xf>
    <xf numFmtId="0" fontId="15" fillId="0" borderId="14" xfId="161" applyFont="1" applyFill="1" applyBorder="1" applyAlignment="1">
      <alignment horizontal="center" vertical="center" wrapText="1"/>
      <protection/>
    </xf>
    <xf numFmtId="0" fontId="15" fillId="0" borderId="21" xfId="16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14" xfId="161" applyFont="1" applyFill="1" applyBorder="1" applyAlignment="1">
      <alignment horizontal="center" vertical="center" textRotation="90" wrapText="1"/>
      <protection/>
    </xf>
    <xf numFmtId="0" fontId="22" fillId="0" borderId="21" xfId="161" applyFont="1" applyFill="1" applyBorder="1" applyAlignment="1">
      <alignment horizontal="center" vertical="center" textRotation="90" wrapText="1"/>
      <protection/>
    </xf>
    <xf numFmtId="9" fontId="13" fillId="38" borderId="0" xfId="22" applyFont="1" applyFill="1" applyBorder="1" applyAlignment="1" applyProtection="1">
      <alignment horizontal="center" vertical="center"/>
      <protection/>
    </xf>
    <xf numFmtId="9" fontId="13" fillId="38" borderId="32" xfId="22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>
      <alignment horizontal="center" vertical="center" wrapText="1"/>
    </xf>
    <xf numFmtId="0" fontId="13" fillId="40" borderId="0" xfId="21" applyFont="1" applyFill="1" applyBorder="1" applyAlignment="1" applyProtection="1">
      <alignment horizontal="center" vertical="center" wrapText="1"/>
      <protection locked="0"/>
    </xf>
    <xf numFmtId="166" fontId="15" fillId="0" borderId="0" xfId="0" applyNumberFormat="1" applyFont="1" applyFill="1" applyBorder="1" applyAlignment="1">
      <alignment horizontal="right"/>
    </xf>
  </cellXfs>
  <cellStyles count="1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_выездка образец техно" xfId="21"/>
    <cellStyle name="Процентный 2" xfId="22"/>
    <cellStyle name="Обычный_Лист1" xfId="23"/>
    <cellStyle name="Обычный_Выездка ноябрь 2010 г. 2 2" xfId="24"/>
    <cellStyle name="Обычный_Детские выездка.xls5" xfId="25"/>
    <cellStyle name="Обычный_Россия (В) юниоры" xfId="26"/>
    <cellStyle name="Обычный_Тех.рез.езда молод.лош." xfId="27"/>
    <cellStyle name="Обычный_Нижний-10" xfId="28"/>
    <cellStyle name="Обычный_Детские выездка.xls5_старт фаворит" xfId="29"/>
    <cellStyle name="Обычный 2" xfId="30"/>
    <cellStyle name="Обычный 2 3 2" xfId="31"/>
    <cellStyle name="Обычный_ЧМ выездка" xfId="32"/>
    <cellStyle name="Обычный 2_Выездка ноябрь 2010 г." xfId="33"/>
    <cellStyle name="Обычный_Выездка технические1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20% — акцент1" xfId="41"/>
    <cellStyle name="20% - Акцент1 2" xfId="42"/>
    <cellStyle name="20% — акцент2" xfId="43"/>
    <cellStyle name="20% - Акцент2 2" xfId="44"/>
    <cellStyle name="20% — акцент3" xfId="45"/>
    <cellStyle name="20% - Акцент3 2" xfId="46"/>
    <cellStyle name="20% — акцент4" xfId="47"/>
    <cellStyle name="20% - Акцент4 2" xfId="48"/>
    <cellStyle name="20% — акцент5" xfId="49"/>
    <cellStyle name="20% - Акцент5 2" xfId="50"/>
    <cellStyle name="20% — акцент6" xfId="51"/>
    <cellStyle name="20% - Акцент6 2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— акцент1" xfId="59"/>
    <cellStyle name="40% - Акцент1 2" xfId="60"/>
    <cellStyle name="40% — акцент2" xfId="61"/>
    <cellStyle name="40% - Акцент2 2" xfId="62"/>
    <cellStyle name="40% — акцент3" xfId="63"/>
    <cellStyle name="40% - Акцент3 2" xfId="64"/>
    <cellStyle name="40% — акцент4" xfId="65"/>
    <cellStyle name="40% - Акцент4 2" xfId="66"/>
    <cellStyle name="40% — акцент5" xfId="67"/>
    <cellStyle name="40% - Акцент5 2" xfId="68"/>
    <cellStyle name="40% — акцент6" xfId="69"/>
    <cellStyle name="40% - Акцент6 2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— акцент2" xfId="79"/>
    <cellStyle name="60% - Акцент2 2" xfId="80"/>
    <cellStyle name="60% — акцент3" xfId="81"/>
    <cellStyle name="60% - Акцент3 2" xfId="82"/>
    <cellStyle name="60% — акцент4" xfId="83"/>
    <cellStyle name="60% - Акцент4 2" xfId="84"/>
    <cellStyle name="60% — акцент5" xfId="85"/>
    <cellStyle name="60% - Акцент5 2" xfId="86"/>
    <cellStyle name="60% — акцент6" xfId="87"/>
    <cellStyle name="60% - Акцент6 2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Calculation" xfId="96"/>
    <cellStyle name="Check Cell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te" xfId="107"/>
    <cellStyle name="Output" xfId="108"/>
    <cellStyle name="TableStyleLight1" xfId="109"/>
    <cellStyle name="Title" xfId="110"/>
    <cellStyle name="Total" xfId="111"/>
    <cellStyle name="Warning Text" xfId="112"/>
    <cellStyle name="Акцент1 2" xfId="113"/>
    <cellStyle name="Акцент2 2" xfId="114"/>
    <cellStyle name="Акцент3 2" xfId="115"/>
    <cellStyle name="Акцент4 2" xfId="116"/>
    <cellStyle name="Акцент5 2" xfId="117"/>
    <cellStyle name="Акцент6 2" xfId="118"/>
    <cellStyle name="Ввод  2" xfId="119"/>
    <cellStyle name="Вывод 2" xfId="120"/>
    <cellStyle name="Вычисление 2" xfId="121"/>
    <cellStyle name="Денежный 2" xfId="122"/>
    <cellStyle name="Заголовок 1 2" xfId="123"/>
    <cellStyle name="Заголовок 2 2" xfId="124"/>
    <cellStyle name="Заголовок 3 2" xfId="125"/>
    <cellStyle name="Заголовок 4 2" xfId="126"/>
    <cellStyle name="Итог 2" xfId="127"/>
    <cellStyle name="Контрольная ячейка 2" xfId="128"/>
    <cellStyle name="Название 2" xfId="129"/>
    <cellStyle name="Нейтральный 2" xfId="130"/>
    <cellStyle name="Обычный 10" xfId="131"/>
    <cellStyle name="Обычный 10 2" xfId="132"/>
    <cellStyle name="Обычный 2 2" xfId="133"/>
    <cellStyle name="Обычный 2 2 2" xfId="134"/>
    <cellStyle name="Обычный 2 2 3" xfId="135"/>
    <cellStyle name="Обычный 2 2 4" xfId="136"/>
    <cellStyle name="Обычный 2 2 5" xfId="137"/>
    <cellStyle name="Обычный 2 3" xfId="138"/>
    <cellStyle name="Обычный 2 3 3" xfId="139"/>
    <cellStyle name="Обычный 2 4" xfId="140"/>
    <cellStyle name="Обычный 3" xfId="141"/>
    <cellStyle name="Обычный 3 2" xfId="142"/>
    <cellStyle name="Обычный 3 3" xfId="143"/>
    <cellStyle name="Обычный 3 3 2" xfId="144"/>
    <cellStyle name="Обычный 3 4" xfId="145"/>
    <cellStyle name="Обычный 3_Троеборье спартакиада 2014" xfId="146"/>
    <cellStyle name="Обычный 4" xfId="147"/>
    <cellStyle name="Обычный 4 2" xfId="148"/>
    <cellStyle name="Обычный 4 2 2" xfId="149"/>
    <cellStyle name="Обычный 5" xfId="150"/>
    <cellStyle name="Обычный 5 2" xfId="151"/>
    <cellStyle name="Обычный 6" xfId="152"/>
    <cellStyle name="Обычный 6 2" xfId="153"/>
    <cellStyle name="Обычный 6 3" xfId="154"/>
    <cellStyle name="Обычный 6 4" xfId="155"/>
    <cellStyle name="Обычный 7" xfId="156"/>
    <cellStyle name="Обычный 8" xfId="157"/>
    <cellStyle name="Обычный 8 2" xfId="158"/>
    <cellStyle name="Обычный 9" xfId="159"/>
    <cellStyle name="Обычный_Выездка ноябрь 2010 г." xfId="160"/>
    <cellStyle name="Обычный_Лист1 2" xfId="161"/>
    <cellStyle name="Плохой 2" xfId="162"/>
    <cellStyle name="Пояснение 2" xfId="163"/>
    <cellStyle name="Примечание 2" xfId="164"/>
    <cellStyle name="Связанная ячейка 2" xfId="165"/>
    <cellStyle name="Текст предупреждения 2" xfId="166"/>
    <cellStyle name="Хороший 2" xfId="167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1</xdr:col>
      <xdr:colOff>695325</xdr:colOff>
      <xdr:row>3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5725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I25"/>
  <sheetViews>
    <sheetView view="pageBreakPreview" zoomScale="75" zoomScaleSheetLayoutView="75" workbookViewId="0" topLeftCell="A2">
      <selection activeCell="Z20" sqref="Z20"/>
    </sheetView>
  </sheetViews>
  <sheetFormatPr defaultColWidth="10.66015625" defaultRowHeight="12.75"/>
  <cols>
    <col min="1" max="1" width="6.83203125" style="81" customWidth="1"/>
    <col min="2" max="2" width="24.66015625" style="81" customWidth="1"/>
    <col min="3" max="3" width="10.66015625" style="81" hidden="1" customWidth="1"/>
    <col min="4" max="4" width="6.33203125" style="82" customWidth="1"/>
    <col min="5" max="5" width="46.33203125" style="83" customWidth="1"/>
    <col min="6" max="6" width="10.66015625" style="81" hidden="1" customWidth="1"/>
    <col min="7" max="7" width="10.66015625" style="82" hidden="1" customWidth="1"/>
    <col min="8" max="8" width="29" style="81" customWidth="1"/>
    <col min="9" max="9" width="10.66015625" style="81" hidden="1" customWidth="1"/>
    <col min="10" max="10" width="9.33203125" style="84" customWidth="1"/>
    <col min="11" max="11" width="10.66015625" style="85" customWidth="1"/>
    <col min="12" max="12" width="5.83203125" style="81" customWidth="1"/>
    <col min="13" max="13" width="9.16015625" style="84" customWidth="1"/>
    <col min="14" max="14" width="11.83203125" style="85" customWidth="1"/>
    <col min="15" max="15" width="5.83203125" style="81" customWidth="1"/>
    <col min="16" max="16" width="8.66015625" style="84" customWidth="1"/>
    <col min="17" max="17" width="11" style="85" customWidth="1"/>
    <col min="18" max="18" width="6" style="81" customWidth="1"/>
    <col min="19" max="20" width="4.5" style="81" customWidth="1"/>
    <col min="21" max="21" width="8.83203125" style="81" customWidth="1"/>
    <col min="22" max="22" width="10.66015625" style="81" hidden="1" customWidth="1"/>
    <col min="23" max="23" width="12.16015625" style="85" customWidth="1"/>
    <col min="24" max="24" width="7.33203125" style="81" customWidth="1"/>
    <col min="25" max="26" width="10.66015625" style="81" customWidth="1"/>
    <col min="27" max="16384" width="10.66015625" style="81" customWidth="1"/>
  </cols>
  <sheetData>
    <row r="1" spans="1:35" s="10" customFormat="1" ht="14.25" hidden="1">
      <c r="A1" s="1" t="s">
        <v>0</v>
      </c>
      <c r="B1" s="2"/>
      <c r="C1" s="1" t="s">
        <v>1</v>
      </c>
      <c r="D1" s="3"/>
      <c r="E1" s="4"/>
      <c r="F1" s="1" t="s">
        <v>2</v>
      </c>
      <c r="G1" s="5"/>
      <c r="H1" s="2"/>
      <c r="I1" s="2"/>
      <c r="J1" s="6"/>
      <c r="K1" s="7" t="s">
        <v>3</v>
      </c>
      <c r="L1" s="8"/>
      <c r="M1" s="6"/>
      <c r="N1" s="7" t="s">
        <v>4</v>
      </c>
      <c r="O1" s="8"/>
      <c r="P1" s="6"/>
      <c r="Q1" s="7" t="s">
        <v>5</v>
      </c>
      <c r="R1" s="8"/>
      <c r="S1" s="8"/>
      <c r="T1" s="8"/>
      <c r="U1" s="8"/>
      <c r="V1" s="8"/>
      <c r="W1" s="9" t="s">
        <v>6</v>
      </c>
      <c r="Y1" s="11"/>
      <c r="Z1" s="11"/>
      <c r="AA1" s="11"/>
      <c r="AB1" s="11"/>
      <c r="AC1" s="11"/>
      <c r="AD1" s="11"/>
      <c r="AE1" s="11"/>
      <c r="AF1" s="11"/>
      <c r="AG1" s="11"/>
      <c r="AI1" s="11"/>
    </row>
    <row r="2" spans="1:23" s="12" customFormat="1" ht="34.5" customHeight="1">
      <c r="A2" s="286" t="s">
        <v>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</row>
    <row r="3" spans="1:24" s="14" customFormat="1" ht="18" customHeight="1" hidden="1">
      <c r="A3" s="287" t="s">
        <v>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13"/>
    </row>
    <row r="4" spans="1:24" s="15" customFormat="1" ht="25.5" customHeight="1">
      <c r="A4" s="288" t="s">
        <v>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16" customFormat="1" ht="26.25" customHeight="1">
      <c r="A5" s="287" t="s">
        <v>10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</row>
    <row r="6" spans="1:24" s="17" customFormat="1" ht="21.75" customHeight="1">
      <c r="A6" s="289" t="s">
        <v>11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</row>
    <row r="7" spans="1:24" s="21" customFormat="1" ht="23.25" customHeight="1">
      <c r="A7" s="290" t="s">
        <v>12</v>
      </c>
      <c r="B7" s="290"/>
      <c r="C7" s="290"/>
      <c r="D7" s="290"/>
      <c r="E7" s="290"/>
      <c r="F7" s="18"/>
      <c r="G7" s="18"/>
      <c r="H7" s="19"/>
      <c r="I7" s="19"/>
      <c r="J7" s="20"/>
      <c r="K7" s="20"/>
      <c r="L7" s="20"/>
      <c r="M7" s="20"/>
      <c r="N7" s="20"/>
      <c r="O7" s="20"/>
      <c r="P7" s="20"/>
      <c r="R7" s="291" t="s">
        <v>13</v>
      </c>
      <c r="S7" s="291"/>
      <c r="T7" s="291"/>
      <c r="U7" s="291"/>
      <c r="V7" s="291"/>
      <c r="W7" s="291"/>
      <c r="X7" s="22"/>
    </row>
    <row r="8" spans="1:24" s="24" customFormat="1" ht="13.5" customHeight="1">
      <c r="A8" s="284" t="s">
        <v>14</v>
      </c>
      <c r="B8" s="280" t="s">
        <v>15</v>
      </c>
      <c r="C8" s="285" t="s">
        <v>16</v>
      </c>
      <c r="D8" s="285" t="s">
        <v>17</v>
      </c>
      <c r="E8" s="280" t="s">
        <v>18</v>
      </c>
      <c r="F8" s="280" t="s">
        <v>19</v>
      </c>
      <c r="G8" s="280" t="s">
        <v>20</v>
      </c>
      <c r="H8" s="281" t="s">
        <v>21</v>
      </c>
      <c r="I8" s="23"/>
      <c r="J8" s="282" t="s">
        <v>22</v>
      </c>
      <c r="K8" s="282"/>
      <c r="L8" s="282"/>
      <c r="M8" s="283" t="s">
        <v>23</v>
      </c>
      <c r="N8" s="283"/>
      <c r="O8" s="283"/>
      <c r="P8" s="282" t="s">
        <v>24</v>
      </c>
      <c r="Q8" s="282"/>
      <c r="R8" s="282"/>
      <c r="S8" s="278" t="s">
        <v>25</v>
      </c>
      <c r="T8" s="278" t="s">
        <v>26</v>
      </c>
      <c r="U8" s="278" t="s">
        <v>27</v>
      </c>
      <c r="V8" s="278" t="s">
        <v>28</v>
      </c>
      <c r="W8" s="279" t="s">
        <v>29</v>
      </c>
      <c r="X8" s="278" t="s">
        <v>30</v>
      </c>
    </row>
    <row r="9" spans="1:24" s="24" customFormat="1" ht="50.25" customHeight="1">
      <c r="A9" s="284"/>
      <c r="B9" s="280"/>
      <c r="C9" s="285"/>
      <c r="D9" s="285"/>
      <c r="E9" s="280"/>
      <c r="F9" s="280"/>
      <c r="G9" s="280"/>
      <c r="H9" s="281"/>
      <c r="I9" s="23"/>
      <c r="J9" s="25" t="s">
        <v>31</v>
      </c>
      <c r="K9" s="26" t="s">
        <v>32</v>
      </c>
      <c r="L9" s="27" t="s">
        <v>33</v>
      </c>
      <c r="M9" s="25" t="s">
        <v>31</v>
      </c>
      <c r="N9" s="26" t="s">
        <v>32</v>
      </c>
      <c r="O9" s="27" t="s">
        <v>33</v>
      </c>
      <c r="P9" s="25" t="s">
        <v>31</v>
      </c>
      <c r="Q9" s="26" t="s">
        <v>32</v>
      </c>
      <c r="R9" s="27" t="s">
        <v>33</v>
      </c>
      <c r="S9" s="278"/>
      <c r="T9" s="278"/>
      <c r="U9" s="278"/>
      <c r="V9" s="278"/>
      <c r="W9" s="279"/>
      <c r="X9" s="278"/>
    </row>
    <row r="10" spans="1:24" s="24" customFormat="1" ht="18.75" customHeight="1">
      <c r="A10" s="274" t="s">
        <v>34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</row>
    <row r="11" spans="1:26" s="43" customFormat="1" ht="39.75" customHeight="1">
      <c r="A11" s="28">
        <f>RANK(W11,$W$11:$W$12)</f>
        <v>1</v>
      </c>
      <c r="B11" s="29" t="s">
        <v>35</v>
      </c>
      <c r="C11" s="30" t="s">
        <v>36</v>
      </c>
      <c r="D11" s="31" t="s">
        <v>37</v>
      </c>
      <c r="E11" s="32" t="s">
        <v>38</v>
      </c>
      <c r="F11" s="33" t="s">
        <v>39</v>
      </c>
      <c r="G11" s="34" t="s">
        <v>40</v>
      </c>
      <c r="H11" s="35" t="s">
        <v>12</v>
      </c>
      <c r="I11" s="36"/>
      <c r="J11" s="37">
        <v>146.5</v>
      </c>
      <c r="K11" s="38">
        <f>J11/2.2-$S11*0.5</f>
        <v>66.59090909090908</v>
      </c>
      <c r="L11" s="39">
        <f>RANK(K11,$K$11:$K$12,0)</f>
        <v>1</v>
      </c>
      <c r="M11" s="37">
        <v>145.5</v>
      </c>
      <c r="N11" s="38">
        <f>M11/2.2-$S11*0.5</f>
        <v>66.13636363636363</v>
      </c>
      <c r="O11" s="39">
        <f>RANK(N11,$N$11:$N$12,0)</f>
        <v>1</v>
      </c>
      <c r="P11" s="37">
        <v>145.5</v>
      </c>
      <c r="Q11" s="38">
        <f>P11/2.2-$S11*0.5</f>
        <v>66.13636363636363</v>
      </c>
      <c r="R11" s="39">
        <f>RANK(Q11,$Q$11:$Q$12,0)</f>
        <v>1</v>
      </c>
      <c r="S11" s="39"/>
      <c r="T11" s="39"/>
      <c r="U11" s="40">
        <f>P11+M11+J11</f>
        <v>437.5</v>
      </c>
      <c r="V11" s="41"/>
      <c r="W11" s="38">
        <f>(K11+N11+Q11)/3</f>
        <v>66.28787878787877</v>
      </c>
      <c r="X11" s="42"/>
      <c r="Z11" s="44"/>
    </row>
    <row r="12" spans="1:26" s="43" customFormat="1" ht="39.75" customHeight="1">
      <c r="A12" s="28">
        <f>RANK(W12,$W$11:$W$12)</f>
        <v>2</v>
      </c>
      <c r="B12" s="45" t="s">
        <v>41</v>
      </c>
      <c r="C12" s="46" t="s">
        <v>42</v>
      </c>
      <c r="D12" s="47" t="s">
        <v>43</v>
      </c>
      <c r="E12" s="45" t="s">
        <v>44</v>
      </c>
      <c r="F12" s="48" t="s">
        <v>45</v>
      </c>
      <c r="G12" s="49" t="s">
        <v>46</v>
      </c>
      <c r="H12" s="49" t="s">
        <v>47</v>
      </c>
      <c r="I12" s="36"/>
      <c r="J12" s="37">
        <v>127</v>
      </c>
      <c r="K12" s="38">
        <f>J12/2.2</f>
        <v>57.72727272727272</v>
      </c>
      <c r="L12" s="39">
        <f>RANK(K12,$K$11:$K$12,0)</f>
        <v>2</v>
      </c>
      <c r="M12" s="37">
        <v>121.5</v>
      </c>
      <c r="N12" s="38">
        <f>M12/2.2</f>
        <v>55.22727272727272</v>
      </c>
      <c r="O12" s="39">
        <f>RANK(N12,$N$11:$N$12,0)</f>
        <v>2</v>
      </c>
      <c r="P12" s="37">
        <v>127.5</v>
      </c>
      <c r="Q12" s="38">
        <f>P12/2.2</f>
        <v>57.95454545454545</v>
      </c>
      <c r="R12" s="39">
        <f>RANK(Q12,$Q$11:$Q$12,0)</f>
        <v>2</v>
      </c>
      <c r="S12" s="39"/>
      <c r="T12" s="39"/>
      <c r="U12" s="40">
        <f>P12+M12+J12</f>
        <v>376</v>
      </c>
      <c r="V12" s="41"/>
      <c r="W12" s="38">
        <f>(K12+N12+Q12)/3</f>
        <v>56.96969696969696</v>
      </c>
      <c r="X12" s="42"/>
      <c r="Z12" s="44"/>
    </row>
    <row r="13" spans="1:24" s="24" customFormat="1" ht="22.5" customHeight="1">
      <c r="A13" s="274" t="s">
        <v>48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</row>
    <row r="14" spans="1:24" s="24" customFormat="1" ht="40.5" customHeight="1">
      <c r="A14" s="28">
        <f>RANK(W14,$W$14:$W$17)</f>
        <v>1</v>
      </c>
      <c r="B14" s="32" t="s">
        <v>49</v>
      </c>
      <c r="C14" s="50" t="s">
        <v>50</v>
      </c>
      <c r="D14" s="51">
        <v>1</v>
      </c>
      <c r="E14" s="45" t="s">
        <v>51</v>
      </c>
      <c r="F14" s="52"/>
      <c r="G14" s="49" t="s">
        <v>52</v>
      </c>
      <c r="H14" s="35" t="s">
        <v>12</v>
      </c>
      <c r="I14" s="36"/>
      <c r="J14" s="37">
        <v>153</v>
      </c>
      <c r="K14" s="38">
        <f>J14/2.2</f>
        <v>69.54545454545455</v>
      </c>
      <c r="L14" s="39">
        <f>RANK(K14,K$14:K$17,0)</f>
        <v>1</v>
      </c>
      <c r="M14" s="37">
        <v>149</v>
      </c>
      <c r="N14" s="38">
        <f>M14/2.2</f>
        <v>67.72727272727272</v>
      </c>
      <c r="O14" s="39">
        <f>RANK(N14,N$14:N$17,0)</f>
        <v>2</v>
      </c>
      <c r="P14" s="37">
        <v>150.5</v>
      </c>
      <c r="Q14" s="38">
        <f>P14/2.2</f>
        <v>68.4090909090909</v>
      </c>
      <c r="R14" s="39">
        <f>RANK(Q14,Q$14:Q$17,0)</f>
        <v>1</v>
      </c>
      <c r="S14" s="39"/>
      <c r="T14" s="39"/>
      <c r="U14" s="40">
        <f>P14+M14+J14</f>
        <v>452.5</v>
      </c>
      <c r="V14" s="41"/>
      <c r="W14" s="38">
        <f>(K14+N14+Q14)/3</f>
        <v>68.56060606060605</v>
      </c>
      <c r="X14" s="53" t="s">
        <v>37</v>
      </c>
    </row>
    <row r="15" spans="1:24" s="24" customFormat="1" ht="40.5" customHeight="1">
      <c r="A15" s="28">
        <f>RANK(W15,$W$14:$W$17)</f>
        <v>2</v>
      </c>
      <c r="B15" s="29" t="s">
        <v>53</v>
      </c>
      <c r="C15" s="30" t="s">
        <v>54</v>
      </c>
      <c r="D15" s="31">
        <v>2</v>
      </c>
      <c r="E15" s="54" t="s">
        <v>55</v>
      </c>
      <c r="F15" s="55" t="s">
        <v>56</v>
      </c>
      <c r="G15" s="49" t="s">
        <v>57</v>
      </c>
      <c r="H15" s="31" t="s">
        <v>58</v>
      </c>
      <c r="I15" s="36"/>
      <c r="J15" s="37">
        <v>142</v>
      </c>
      <c r="K15" s="38">
        <f>J15/2.2</f>
        <v>64.54545454545455</v>
      </c>
      <c r="L15" s="39">
        <f>RANK(K15,K$14:K$17,0)</f>
        <v>2</v>
      </c>
      <c r="M15" s="37">
        <v>150.5</v>
      </c>
      <c r="N15" s="38">
        <f>M15/2.2</f>
        <v>68.4090909090909</v>
      </c>
      <c r="O15" s="39">
        <f>RANK(N15,N$14:N$17,0)</f>
        <v>1</v>
      </c>
      <c r="P15" s="37">
        <v>148.5</v>
      </c>
      <c r="Q15" s="38">
        <f>P15/2.2</f>
        <v>67.5</v>
      </c>
      <c r="R15" s="39">
        <f>RANK(Q15,Q$14:Q$17,0)</f>
        <v>2</v>
      </c>
      <c r="S15" s="39"/>
      <c r="T15" s="39"/>
      <c r="U15" s="40">
        <f>P15+M15+J15</f>
        <v>441</v>
      </c>
      <c r="V15" s="41"/>
      <c r="W15" s="38">
        <f>(K15+N15+Q15)/3</f>
        <v>66.81818181818181</v>
      </c>
      <c r="X15" s="53" t="s">
        <v>37</v>
      </c>
    </row>
    <row r="16" spans="1:24" s="24" customFormat="1" ht="40.5" customHeight="1">
      <c r="A16" s="28">
        <f>RANK(W16,$W$14:$W$17)</f>
        <v>3</v>
      </c>
      <c r="B16" s="32" t="s">
        <v>59</v>
      </c>
      <c r="C16" s="50"/>
      <c r="D16" s="51"/>
      <c r="E16" s="45" t="s">
        <v>60</v>
      </c>
      <c r="F16" s="52" t="s">
        <v>61</v>
      </c>
      <c r="G16" s="34" t="s">
        <v>62</v>
      </c>
      <c r="H16" s="35" t="s">
        <v>12</v>
      </c>
      <c r="I16" s="36"/>
      <c r="J16" s="37">
        <v>140.5</v>
      </c>
      <c r="K16" s="38">
        <f>J16/2.2</f>
        <v>63.86363636363636</v>
      </c>
      <c r="L16" s="39">
        <f>RANK(K16,K$14:K$17,0)</f>
        <v>3</v>
      </c>
      <c r="M16" s="37">
        <v>139.5</v>
      </c>
      <c r="N16" s="38">
        <f>M16/2.2</f>
        <v>63.40909090909091</v>
      </c>
      <c r="O16" s="39">
        <f>RANK(N16,N$14:N$17,0)</f>
        <v>3</v>
      </c>
      <c r="P16" s="37">
        <v>141.5</v>
      </c>
      <c r="Q16" s="38">
        <f>P16/2.2</f>
        <v>64.31818181818181</v>
      </c>
      <c r="R16" s="39">
        <f>RANK(Q16,Q$14:Q$17,0)</f>
        <v>3</v>
      </c>
      <c r="S16" s="39"/>
      <c r="T16" s="39"/>
      <c r="U16" s="40">
        <f>P16+M16+J16</f>
        <v>421.5</v>
      </c>
      <c r="V16" s="41"/>
      <c r="W16" s="38">
        <f>(K16+N16+Q16)/3</f>
        <v>63.86363636363635</v>
      </c>
      <c r="X16" s="53" t="s">
        <v>37</v>
      </c>
    </row>
    <row r="17" spans="1:24" s="24" customFormat="1" ht="40.5" customHeight="1">
      <c r="A17" s="28">
        <f>RANK(W17,$W$14:$W$17)</f>
        <v>4</v>
      </c>
      <c r="B17" s="56" t="s">
        <v>63</v>
      </c>
      <c r="C17" s="50"/>
      <c r="D17" s="57"/>
      <c r="E17" s="58" t="s">
        <v>64</v>
      </c>
      <c r="F17" s="59" t="s">
        <v>65</v>
      </c>
      <c r="G17" s="60" t="s">
        <v>66</v>
      </c>
      <c r="H17" s="49" t="s">
        <v>12</v>
      </c>
      <c r="I17" s="36"/>
      <c r="J17" s="37">
        <v>140</v>
      </c>
      <c r="K17" s="38">
        <f>J17/2.2</f>
        <v>63.63636363636363</v>
      </c>
      <c r="L17" s="39">
        <f>RANK(K17,K$14:K$17,0)</f>
        <v>4</v>
      </c>
      <c r="M17" s="37">
        <v>138.5</v>
      </c>
      <c r="N17" s="38">
        <f>M17/2.2</f>
        <v>62.954545454545446</v>
      </c>
      <c r="O17" s="39">
        <f>RANK(N17,N$14:N$17,0)</f>
        <v>4</v>
      </c>
      <c r="P17" s="37">
        <v>140.5</v>
      </c>
      <c r="Q17" s="38">
        <f>P17/2.2</f>
        <v>63.86363636363636</v>
      </c>
      <c r="R17" s="39">
        <f>RANK(Q17,Q$14:Q$17,0)</f>
        <v>4</v>
      </c>
      <c r="S17" s="39"/>
      <c r="T17" s="39"/>
      <c r="U17" s="40">
        <f>P17+M17+J17</f>
        <v>419</v>
      </c>
      <c r="V17" s="41"/>
      <c r="W17" s="38">
        <f>(K17+N17+Q17)/3</f>
        <v>63.48484848484848</v>
      </c>
      <c r="X17" s="53" t="s">
        <v>37</v>
      </c>
    </row>
    <row r="18" spans="1:26" s="43" customFormat="1" ht="21.75" customHeight="1">
      <c r="A18" s="275" t="s">
        <v>67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7"/>
      <c r="Z18" s="44"/>
    </row>
    <row r="19" spans="1:26" s="43" customFormat="1" ht="39" customHeight="1">
      <c r="A19" s="28">
        <f>RANK(W19,$W$19:$W$21)</f>
        <v>1</v>
      </c>
      <c r="B19" s="56" t="s">
        <v>68</v>
      </c>
      <c r="C19" s="50" t="s">
        <v>69</v>
      </c>
      <c r="D19" s="57">
        <v>1</v>
      </c>
      <c r="E19" s="58" t="s">
        <v>70</v>
      </c>
      <c r="F19" s="59" t="s">
        <v>71</v>
      </c>
      <c r="G19" s="60" t="s">
        <v>72</v>
      </c>
      <c r="H19" s="49" t="s">
        <v>47</v>
      </c>
      <c r="I19" s="36"/>
      <c r="J19" s="37">
        <v>147</v>
      </c>
      <c r="K19" s="38">
        <f>J19/2.2</f>
        <v>66.81818181818181</v>
      </c>
      <c r="L19" s="39">
        <f>RANK(K19,K$19:K$21,0)</f>
        <v>1</v>
      </c>
      <c r="M19" s="37">
        <v>152</v>
      </c>
      <c r="N19" s="38">
        <f>M19/2.2</f>
        <v>69.09090909090908</v>
      </c>
      <c r="O19" s="39">
        <f>RANK(N19,N$19:N$21,0)</f>
        <v>1</v>
      </c>
      <c r="P19" s="37">
        <v>152</v>
      </c>
      <c r="Q19" s="38">
        <f>P19/2.2</f>
        <v>69.09090909090908</v>
      </c>
      <c r="R19" s="39">
        <f>RANK(Q19,Q$19:Q$21,0)</f>
        <v>1</v>
      </c>
      <c r="S19" s="39"/>
      <c r="T19" s="39"/>
      <c r="U19" s="40">
        <f>P19+M19+J19</f>
        <v>451</v>
      </c>
      <c r="V19" s="41"/>
      <c r="W19" s="38">
        <f>(K19+N19+Q19)/3</f>
        <v>68.33333333333331</v>
      </c>
      <c r="X19" s="42"/>
      <c r="Z19" s="44"/>
    </row>
    <row r="20" spans="1:26" s="43" customFormat="1" ht="39" customHeight="1">
      <c r="A20" s="28">
        <f>RANK(W20,$W$19:$W$21)</f>
        <v>2</v>
      </c>
      <c r="B20" s="56" t="s">
        <v>68</v>
      </c>
      <c r="C20" s="50" t="s">
        <v>69</v>
      </c>
      <c r="D20" s="57">
        <v>1</v>
      </c>
      <c r="E20" s="45" t="s">
        <v>73</v>
      </c>
      <c r="F20" s="59"/>
      <c r="G20" s="60"/>
      <c r="H20" s="35" t="s">
        <v>12</v>
      </c>
      <c r="I20" s="36"/>
      <c r="J20" s="37">
        <v>147</v>
      </c>
      <c r="K20" s="38">
        <f>J20/2.2</f>
        <v>66.81818181818181</v>
      </c>
      <c r="L20" s="39">
        <f>RANK(K20,K$19:K$21,0)</f>
        <v>1</v>
      </c>
      <c r="M20" s="37">
        <v>148</v>
      </c>
      <c r="N20" s="38">
        <f>M20/2.2</f>
        <v>67.27272727272727</v>
      </c>
      <c r="O20" s="39">
        <f>RANK(N20,N$19:N$21,0)</f>
        <v>2</v>
      </c>
      <c r="P20" s="37">
        <v>148</v>
      </c>
      <c r="Q20" s="38">
        <f>P20/2.2</f>
        <v>67.27272727272727</v>
      </c>
      <c r="R20" s="39">
        <f>RANK(Q20,Q$19:Q$21,0)</f>
        <v>2</v>
      </c>
      <c r="S20" s="39"/>
      <c r="T20" s="39"/>
      <c r="U20" s="40">
        <f>P20+M20+J20</f>
        <v>443</v>
      </c>
      <c r="V20" s="41"/>
      <c r="W20" s="38">
        <f>(K20+N20+Q20)/3</f>
        <v>67.12121212121211</v>
      </c>
      <c r="X20" s="42"/>
      <c r="Z20" s="44"/>
    </row>
    <row r="21" spans="1:26" s="43" customFormat="1" ht="39" customHeight="1">
      <c r="A21" s="28">
        <f>RANK(W21,$W$19:$W$21)</f>
        <v>3</v>
      </c>
      <c r="B21" s="45" t="s">
        <v>74</v>
      </c>
      <c r="C21" s="46" t="s">
        <v>75</v>
      </c>
      <c r="D21" s="47">
        <v>1</v>
      </c>
      <c r="E21" s="61" t="s">
        <v>76</v>
      </c>
      <c r="F21" s="62" t="s">
        <v>77</v>
      </c>
      <c r="G21" s="31" t="s">
        <v>78</v>
      </c>
      <c r="H21" s="63" t="s">
        <v>47</v>
      </c>
      <c r="I21" s="36"/>
      <c r="J21" s="37">
        <v>126.5</v>
      </c>
      <c r="K21" s="38">
        <f>J21/2.2</f>
        <v>57.49999999999999</v>
      </c>
      <c r="L21" s="39">
        <f>RANK(K21,K$19:K$21,0)</f>
        <v>3</v>
      </c>
      <c r="M21" s="37">
        <v>125.5</v>
      </c>
      <c r="N21" s="38">
        <f>M21/2.2</f>
        <v>57.04545454545454</v>
      </c>
      <c r="O21" s="39">
        <f>RANK(N21,N$19:N$21,0)</f>
        <v>3</v>
      </c>
      <c r="P21" s="37">
        <v>127</v>
      </c>
      <c r="Q21" s="38">
        <f>P21/2.2</f>
        <v>57.72727272727272</v>
      </c>
      <c r="R21" s="39">
        <f>RANK(Q21,Q$19:Q$21,0)</f>
        <v>3</v>
      </c>
      <c r="S21" s="39"/>
      <c r="T21" s="39"/>
      <c r="U21" s="40">
        <f>P21+M21+J21</f>
        <v>379</v>
      </c>
      <c r="V21" s="41"/>
      <c r="W21" s="38">
        <f>(K21+N21+Q21)/3</f>
        <v>57.424242424242415</v>
      </c>
      <c r="X21" s="42"/>
      <c r="Z21" s="44"/>
    </row>
    <row r="22" spans="1:23" s="70" customFormat="1" ht="38.25" customHeight="1">
      <c r="A22" s="66" t="s">
        <v>80</v>
      </c>
      <c r="B22" s="67"/>
      <c r="C22" s="67"/>
      <c r="D22" s="67"/>
      <c r="E22" s="68"/>
      <c r="F22" s="67"/>
      <c r="G22" s="67"/>
      <c r="H22" s="69" t="s">
        <v>81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W22" s="72"/>
    </row>
    <row r="23" spans="1:23" s="70" customFormat="1" ht="38.25" customHeight="1">
      <c r="A23" s="66" t="s">
        <v>82</v>
      </c>
      <c r="B23" s="67"/>
      <c r="C23" s="67"/>
      <c r="D23" s="67"/>
      <c r="E23" s="68"/>
      <c r="F23" s="67"/>
      <c r="G23" s="67"/>
      <c r="H23" s="67" t="s">
        <v>83</v>
      </c>
      <c r="R23" s="71"/>
      <c r="W23" s="72"/>
    </row>
    <row r="24" spans="1:24" s="74" customFormat="1" ht="39" customHeight="1">
      <c r="A24" s="73"/>
      <c r="C24" s="75"/>
      <c r="D24" s="75"/>
      <c r="F24" s="75"/>
      <c r="G24" s="75"/>
      <c r="H24" s="76"/>
      <c r="I24" s="76"/>
      <c r="J24" s="77"/>
      <c r="L24" s="78"/>
      <c r="M24" s="79"/>
      <c r="N24" s="80"/>
      <c r="O24" s="78"/>
      <c r="P24" s="79"/>
      <c r="Q24" s="80"/>
      <c r="R24" s="78"/>
      <c r="S24" s="78"/>
      <c r="T24" s="78"/>
      <c r="U24" s="78"/>
      <c r="V24" s="78"/>
      <c r="W24" s="78"/>
      <c r="X24" s="78"/>
    </row>
    <row r="25" ht="12.75">
      <c r="W25" s="81"/>
    </row>
  </sheetData>
  <sheetProtection selectLockedCells="1" selectUnlockedCells="1"/>
  <mergeCells count="27">
    <mergeCell ref="F8:F9"/>
    <mergeCell ref="A2:W2"/>
    <mergeCell ref="A3:W3"/>
    <mergeCell ref="A4:X4"/>
    <mergeCell ref="A5:X5"/>
    <mergeCell ref="A6:X6"/>
    <mergeCell ref="A7:E7"/>
    <mergeCell ref="R7:W7"/>
    <mergeCell ref="A8:A9"/>
    <mergeCell ref="B8:B9"/>
    <mergeCell ref="C8:C9"/>
    <mergeCell ref="D8:D9"/>
    <mergeCell ref="E8:E9"/>
    <mergeCell ref="A13:X13"/>
    <mergeCell ref="A18:X18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</mergeCells>
  <conditionalFormatting sqref="B15">
    <cfRule type="duplicateValues" priority="1" dxfId="0" stopIfTrue="1">
      <formula>AND(COUNTIF($B$15:$B$15,B15)&gt;1,NOT(ISBLANK(B15)))</formula>
    </cfRule>
  </conditionalFormatting>
  <printOptions horizontalCentered="1"/>
  <pageMargins left="0" right="0" top="0" bottom="0" header="0.511805555555556" footer="0.511805555555556"/>
  <pageSetup horizontalDpi="300" verticalDpi="300" orientation="landscape" paperSize="9" scale="70" r:id="rId2"/>
  <rowBreaks count="1" manualBreakCount="1">
    <brk id="2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J15"/>
  <sheetViews>
    <sheetView view="pageBreakPreview" zoomScale="70" zoomScaleSheetLayoutView="70" workbookViewId="0" topLeftCell="A2">
      <selection activeCell="B11" sqref="B11"/>
    </sheetView>
  </sheetViews>
  <sheetFormatPr defaultColWidth="10.66015625" defaultRowHeight="12.75"/>
  <cols>
    <col min="1" max="1" width="7.16015625" style="81" customWidth="1"/>
    <col min="2" max="2" width="30.16015625" style="81" customWidth="1"/>
    <col min="3" max="3" width="10.66015625" style="81" hidden="1" customWidth="1"/>
    <col min="4" max="4" width="6.33203125" style="82" customWidth="1"/>
    <col min="5" max="5" width="49.33203125" style="81" customWidth="1"/>
    <col min="6" max="6" width="10.66015625" style="81" hidden="1" customWidth="1"/>
    <col min="7" max="7" width="10.66015625" style="82" hidden="1" customWidth="1"/>
    <col min="8" max="8" width="29.33203125" style="81" customWidth="1"/>
    <col min="9" max="9" width="10.66015625" style="81" hidden="1" customWidth="1"/>
    <col min="10" max="10" width="9" style="84" customWidth="1"/>
    <col min="11" max="11" width="12.83203125" style="85" customWidth="1"/>
    <col min="12" max="12" width="5.83203125" style="81" customWidth="1"/>
    <col min="13" max="13" width="9.33203125" style="84" customWidth="1"/>
    <col min="14" max="14" width="14.33203125" style="85" customWidth="1"/>
    <col min="15" max="15" width="5.83203125" style="81" customWidth="1"/>
    <col min="16" max="16" width="9" style="84" customWidth="1"/>
    <col min="17" max="17" width="14" style="85" customWidth="1"/>
    <col min="18" max="18" width="6" style="81" customWidth="1"/>
    <col min="19" max="20" width="6.33203125" style="81" customWidth="1"/>
    <col min="21" max="21" width="10.16015625" style="81" customWidth="1"/>
    <col min="22" max="22" width="10.66015625" style="81" hidden="1" customWidth="1"/>
    <col min="23" max="23" width="15" style="85" customWidth="1"/>
    <col min="24" max="25" width="10.66015625" style="81" hidden="1" customWidth="1"/>
    <col min="26" max="16384" width="10.66015625" style="81" customWidth="1"/>
  </cols>
  <sheetData>
    <row r="1" spans="1:36" s="10" customFormat="1" ht="14.25" hidden="1">
      <c r="A1" s="1" t="s">
        <v>0</v>
      </c>
      <c r="B1" s="2"/>
      <c r="C1" s="1" t="s">
        <v>1</v>
      </c>
      <c r="D1" s="3"/>
      <c r="E1" s="2"/>
      <c r="F1" s="1" t="s">
        <v>2</v>
      </c>
      <c r="G1" s="5"/>
      <c r="H1" s="2"/>
      <c r="I1" s="2"/>
      <c r="J1" s="6"/>
      <c r="K1" s="7" t="s">
        <v>3</v>
      </c>
      <c r="L1" s="8"/>
      <c r="M1" s="6"/>
      <c r="N1" s="7" t="s">
        <v>4</v>
      </c>
      <c r="O1" s="8"/>
      <c r="P1" s="6"/>
      <c r="Q1" s="7" t="s">
        <v>5</v>
      </c>
      <c r="R1" s="8"/>
      <c r="S1" s="8"/>
      <c r="T1" s="8"/>
      <c r="U1" s="8"/>
      <c r="V1" s="8"/>
      <c r="W1" s="9" t="s">
        <v>6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J1" s="11"/>
    </row>
    <row r="2" spans="1:24" s="86" customFormat="1" ht="34.5" customHeight="1">
      <c r="A2" s="286" t="s">
        <v>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4" s="87" customFormat="1" ht="27.75" customHeight="1" hidden="1">
      <c r="A3" s="310" t="s">
        <v>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13"/>
    </row>
    <row r="4" spans="1:25" s="43" customFormat="1" ht="33.75" customHeight="1">
      <c r="A4" s="287" t="s">
        <v>84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88"/>
    </row>
    <row r="5" spans="1:25" s="90" customFormat="1" ht="34.5" customHeight="1">
      <c r="A5" s="311" t="s">
        <v>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89" t="s">
        <v>85</v>
      </c>
    </row>
    <row r="6" spans="1:25" s="91" customFormat="1" ht="34.5" customHeight="1">
      <c r="A6" s="289" t="s">
        <v>86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4" s="21" customFormat="1" ht="21.75" customHeight="1" thickBot="1">
      <c r="A7" s="290" t="s">
        <v>12</v>
      </c>
      <c r="B7" s="290"/>
      <c r="C7" s="290"/>
      <c r="D7" s="290"/>
      <c r="E7" s="290"/>
      <c r="F7" s="18"/>
      <c r="G7" s="18"/>
      <c r="H7" s="19"/>
      <c r="I7" s="19"/>
      <c r="J7" s="20"/>
      <c r="K7" s="20"/>
      <c r="L7" s="20"/>
      <c r="M7" s="20"/>
      <c r="N7" s="20"/>
      <c r="O7" s="20"/>
      <c r="P7" s="20"/>
      <c r="Q7" s="20"/>
      <c r="R7" s="312" t="s">
        <v>13</v>
      </c>
      <c r="S7" s="312"/>
      <c r="T7" s="312"/>
      <c r="U7" s="312"/>
      <c r="V7" s="312"/>
      <c r="W7" s="312"/>
      <c r="X7" s="312"/>
    </row>
    <row r="8" spans="1:24" s="24" customFormat="1" ht="13.5" customHeight="1" thickBot="1">
      <c r="A8" s="306" t="s">
        <v>14</v>
      </c>
      <c r="B8" s="300" t="s">
        <v>15</v>
      </c>
      <c r="C8" s="308" t="s">
        <v>16</v>
      </c>
      <c r="D8" s="308" t="s">
        <v>17</v>
      </c>
      <c r="E8" s="302" t="s">
        <v>87</v>
      </c>
      <c r="F8" s="300" t="s">
        <v>19</v>
      </c>
      <c r="G8" s="300" t="s">
        <v>20</v>
      </c>
      <c r="H8" s="302" t="s">
        <v>21</v>
      </c>
      <c r="I8" s="92"/>
      <c r="J8" s="304" t="s">
        <v>22</v>
      </c>
      <c r="K8" s="304"/>
      <c r="L8" s="304"/>
      <c r="M8" s="305" t="s">
        <v>23</v>
      </c>
      <c r="N8" s="305"/>
      <c r="O8" s="305"/>
      <c r="P8" s="304" t="s">
        <v>24</v>
      </c>
      <c r="Q8" s="304"/>
      <c r="R8" s="304"/>
      <c r="S8" s="292" t="s">
        <v>25</v>
      </c>
      <c r="T8" s="292" t="s">
        <v>26</v>
      </c>
      <c r="U8" s="294" t="s">
        <v>27</v>
      </c>
      <c r="V8" s="294" t="s">
        <v>28</v>
      </c>
      <c r="W8" s="296" t="s">
        <v>29</v>
      </c>
      <c r="X8" s="298" t="s">
        <v>30</v>
      </c>
    </row>
    <row r="9" spans="1:24" s="24" customFormat="1" ht="37.9" customHeight="1" thickBot="1">
      <c r="A9" s="307"/>
      <c r="B9" s="301"/>
      <c r="C9" s="309"/>
      <c r="D9" s="309"/>
      <c r="E9" s="303"/>
      <c r="F9" s="301"/>
      <c r="G9" s="301"/>
      <c r="H9" s="303"/>
      <c r="I9" s="93"/>
      <c r="J9" s="94" t="s">
        <v>31</v>
      </c>
      <c r="K9" s="95" t="s">
        <v>32</v>
      </c>
      <c r="L9" s="96" t="s">
        <v>33</v>
      </c>
      <c r="M9" s="94" t="s">
        <v>31</v>
      </c>
      <c r="N9" s="95" t="s">
        <v>32</v>
      </c>
      <c r="O9" s="96" t="s">
        <v>33</v>
      </c>
      <c r="P9" s="94" t="s">
        <v>31</v>
      </c>
      <c r="Q9" s="95" t="s">
        <v>32</v>
      </c>
      <c r="R9" s="96" t="s">
        <v>33</v>
      </c>
      <c r="S9" s="293"/>
      <c r="T9" s="293"/>
      <c r="U9" s="295"/>
      <c r="V9" s="295"/>
      <c r="W9" s="297"/>
      <c r="X9" s="298"/>
    </row>
    <row r="10" spans="1:25" s="43" customFormat="1" ht="33.75" customHeight="1">
      <c r="A10" s="299" t="s">
        <v>88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88"/>
    </row>
    <row r="11" spans="1:24" s="43" customFormat="1" ht="46.5" customHeight="1">
      <c r="A11" s="97">
        <f>RANK(W11,$W$11:$W$13)</f>
        <v>1</v>
      </c>
      <c r="B11" s="45" t="s">
        <v>89</v>
      </c>
      <c r="C11" s="46"/>
      <c r="D11" s="47" t="s">
        <v>43</v>
      </c>
      <c r="E11" s="45" t="s">
        <v>90</v>
      </c>
      <c r="F11" s="48" t="s">
        <v>91</v>
      </c>
      <c r="G11" s="49" t="s">
        <v>92</v>
      </c>
      <c r="H11" s="49" t="s">
        <v>93</v>
      </c>
      <c r="I11" s="98"/>
      <c r="J11" s="99">
        <v>121.5</v>
      </c>
      <c r="K11" s="100">
        <f>J11/1.9</f>
        <v>63.94736842105264</v>
      </c>
      <c r="L11" s="101">
        <f>RANK(K11,$K$11:$K$12,0)</f>
        <v>1</v>
      </c>
      <c r="M11" s="99">
        <v>110</v>
      </c>
      <c r="N11" s="100">
        <f>M11/1.9</f>
        <v>57.89473684210527</v>
      </c>
      <c r="O11" s="101">
        <f>RANK(N11,$N$11:$N$12,0)</f>
        <v>1</v>
      </c>
      <c r="P11" s="99">
        <v>113</v>
      </c>
      <c r="Q11" s="100">
        <f>P11/1.9</f>
        <v>59.473684210526315</v>
      </c>
      <c r="R11" s="101">
        <f>RANK(Q11,$Q$11:$Q$12,0)</f>
        <v>1</v>
      </c>
      <c r="S11" s="101"/>
      <c r="T11" s="101"/>
      <c r="U11" s="102">
        <f>P11+M11+J11</f>
        <v>344.5</v>
      </c>
      <c r="V11" s="103"/>
      <c r="W11" s="100">
        <f>(K11+N11+Q11)/3</f>
        <v>60.438596491228076</v>
      </c>
      <c r="X11" s="104"/>
    </row>
    <row r="12" spans="1:24" s="43" customFormat="1" ht="46.5" customHeight="1">
      <c r="A12" s="97">
        <f>RANK(W12,$W$11:$W$12)</f>
        <v>2</v>
      </c>
      <c r="B12" s="45" t="s">
        <v>94</v>
      </c>
      <c r="C12" s="46"/>
      <c r="D12" s="47" t="s">
        <v>43</v>
      </c>
      <c r="E12" s="45" t="s">
        <v>90</v>
      </c>
      <c r="F12" s="48" t="s">
        <v>91</v>
      </c>
      <c r="G12" s="49" t="s">
        <v>92</v>
      </c>
      <c r="H12" s="49" t="s">
        <v>93</v>
      </c>
      <c r="I12" s="98"/>
      <c r="J12" s="99">
        <v>104.5</v>
      </c>
      <c r="K12" s="100">
        <f>J12/1.9</f>
        <v>55</v>
      </c>
      <c r="L12" s="101">
        <f>RANK(K12,$K$11:$K$12,0)</f>
        <v>2</v>
      </c>
      <c r="M12" s="99">
        <v>90.5</v>
      </c>
      <c r="N12" s="100">
        <f>M12/1.9</f>
        <v>47.631578947368425</v>
      </c>
      <c r="O12" s="101">
        <f>RANK(N12,$N$11:$N$12,0)</f>
        <v>2</v>
      </c>
      <c r="P12" s="99">
        <v>93.5</v>
      </c>
      <c r="Q12" s="100">
        <f>P12/1.9</f>
        <v>49.21052631578947</v>
      </c>
      <c r="R12" s="101">
        <f>RANK(Q12,$Q$11:$Q$12,0)</f>
        <v>2</v>
      </c>
      <c r="S12" s="101"/>
      <c r="T12" s="101"/>
      <c r="U12" s="102">
        <f>P12+M12+J12</f>
        <v>288.5</v>
      </c>
      <c r="V12" s="103"/>
      <c r="W12" s="100">
        <f>(K12+N12+Q12)/3</f>
        <v>50.614035087719294</v>
      </c>
      <c r="X12" s="104"/>
    </row>
    <row r="13" spans="1:24" s="67" customFormat="1" ht="48.75" customHeight="1">
      <c r="A13" s="66" t="s">
        <v>80</v>
      </c>
      <c r="E13" s="68"/>
      <c r="H13" s="105"/>
      <c r="J13" s="66"/>
      <c r="K13" s="69" t="s">
        <v>81</v>
      </c>
      <c r="L13" s="66"/>
      <c r="M13" s="66"/>
      <c r="N13" s="66"/>
      <c r="O13" s="66"/>
      <c r="P13" s="66"/>
      <c r="Q13" s="66"/>
      <c r="R13" s="66"/>
      <c r="S13" s="66"/>
      <c r="T13" s="66"/>
      <c r="X13" s="106"/>
    </row>
    <row r="14" spans="1:24" s="67" customFormat="1" ht="43.5" customHeight="1">
      <c r="A14" s="66" t="s">
        <v>82</v>
      </c>
      <c r="E14" s="68"/>
      <c r="H14" s="107"/>
      <c r="K14" s="108" t="s">
        <v>83</v>
      </c>
      <c r="R14" s="66"/>
      <c r="X14" s="106"/>
    </row>
    <row r="15" ht="12.75">
      <c r="W15" s="81"/>
    </row>
  </sheetData>
  <sheetProtection selectLockedCells="1" selectUnlockedCells="1"/>
  <mergeCells count="25">
    <mergeCell ref="A7:E7"/>
    <mergeCell ref="R7:X7"/>
    <mergeCell ref="A2:X2"/>
    <mergeCell ref="A3:W3"/>
    <mergeCell ref="A4:X4"/>
    <mergeCell ref="A5:X5"/>
    <mergeCell ref="A6:Y6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W9"/>
    <mergeCell ref="X8:X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G25"/>
  <sheetViews>
    <sheetView view="pageBreakPreview" zoomScale="70" zoomScaleSheetLayoutView="70" workbookViewId="0" topLeftCell="A5">
      <selection activeCell="X2" sqref="A1:X65536"/>
    </sheetView>
  </sheetViews>
  <sheetFormatPr defaultColWidth="10.66015625" defaultRowHeight="12.75"/>
  <cols>
    <col min="1" max="1" width="6.16015625" style="184" customWidth="1"/>
    <col min="2" max="2" width="31" style="185" customWidth="1"/>
    <col min="3" max="3" width="10.66015625" style="184" hidden="1" customWidth="1"/>
    <col min="4" max="4" width="6.33203125" style="186" customWidth="1"/>
    <col min="5" max="5" width="54" style="187" customWidth="1"/>
    <col min="6" max="6" width="10.66015625" style="184" hidden="1" customWidth="1"/>
    <col min="7" max="7" width="10.66015625" style="186" hidden="1" customWidth="1"/>
    <col min="8" max="8" width="34.16015625" style="184" customWidth="1"/>
    <col min="9" max="9" width="10.66015625" style="184" hidden="1" customWidth="1"/>
    <col min="10" max="10" width="9.66015625" style="188" customWidth="1"/>
    <col min="11" max="11" width="13" style="189" customWidth="1"/>
    <col min="12" max="12" width="5.5" style="184" customWidth="1"/>
    <col min="13" max="13" width="9.16015625" style="188" customWidth="1"/>
    <col min="14" max="14" width="13" style="189" customWidth="1"/>
    <col min="15" max="15" width="5" style="184" customWidth="1"/>
    <col min="16" max="16" width="9.33203125" style="188" customWidth="1"/>
    <col min="17" max="17" width="13" style="189" customWidth="1"/>
    <col min="18" max="18" width="5.66015625" style="184" customWidth="1"/>
    <col min="19" max="19" width="4.83203125" style="184" customWidth="1"/>
    <col min="20" max="20" width="5.16015625" style="184" customWidth="1"/>
    <col min="21" max="21" width="10.16015625" style="184" customWidth="1"/>
    <col min="22" max="22" width="6.83203125" style="184" hidden="1" customWidth="1"/>
    <col min="23" max="23" width="14.66015625" style="189" customWidth="1"/>
    <col min="24" max="24" width="5.5" style="184" hidden="1" customWidth="1"/>
    <col min="25" max="16384" width="10.66015625" style="184" customWidth="1"/>
  </cols>
  <sheetData>
    <row r="1" spans="1:33" s="119" customFormat="1" ht="12.75" hidden="1">
      <c r="A1" s="109" t="s">
        <v>0</v>
      </c>
      <c r="B1" s="110"/>
      <c r="C1" s="109" t="s">
        <v>1</v>
      </c>
      <c r="D1" s="111"/>
      <c r="E1" s="112"/>
      <c r="F1" s="109" t="s">
        <v>2</v>
      </c>
      <c r="G1" s="113"/>
      <c r="H1" s="114"/>
      <c r="I1" s="114"/>
      <c r="J1" s="115"/>
      <c r="K1" s="116" t="s">
        <v>3</v>
      </c>
      <c r="L1" s="117"/>
      <c r="M1" s="115"/>
      <c r="N1" s="116" t="s">
        <v>4</v>
      </c>
      <c r="O1" s="117"/>
      <c r="P1" s="115"/>
      <c r="Q1" s="116" t="s">
        <v>5</v>
      </c>
      <c r="R1" s="117"/>
      <c r="S1" s="117"/>
      <c r="T1" s="117"/>
      <c r="U1" s="117"/>
      <c r="V1" s="117"/>
      <c r="W1" s="118" t="s">
        <v>6</v>
      </c>
      <c r="Y1" s="120"/>
      <c r="Z1" s="120"/>
      <c r="AA1" s="120"/>
      <c r="AB1" s="120"/>
      <c r="AC1" s="120"/>
      <c r="AD1" s="120"/>
      <c r="AE1" s="120"/>
      <c r="AG1" s="120"/>
    </row>
    <row r="2" spans="1:23" s="121" customFormat="1" ht="34.5" customHeight="1">
      <c r="A2" s="326" t="s">
        <v>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s="122" customFormat="1" ht="27.75" customHeight="1" hidden="1">
      <c r="A3" s="310" t="s">
        <v>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4" s="124" customFormat="1" ht="24" customHeight="1">
      <c r="A4" s="327" t="s">
        <v>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123"/>
    </row>
    <row r="5" spans="1:24" s="125" customFormat="1" ht="27.75" customHeight="1">
      <c r="A5" s="289" t="s">
        <v>86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</row>
    <row r="6" spans="1:24" s="129" customFormat="1" ht="21.75" customHeight="1">
      <c r="A6" s="328" t="s">
        <v>12</v>
      </c>
      <c r="B6" s="328"/>
      <c r="C6" s="328"/>
      <c r="D6" s="328"/>
      <c r="E6" s="328"/>
      <c r="F6" s="126"/>
      <c r="G6" s="126"/>
      <c r="H6" s="127"/>
      <c r="I6" s="127"/>
      <c r="J6" s="128"/>
      <c r="K6" s="128"/>
      <c r="L6" s="128"/>
      <c r="M6" s="128"/>
      <c r="N6" s="128"/>
      <c r="O6" s="128"/>
      <c r="P6" s="128"/>
      <c r="Q6" s="128"/>
      <c r="S6" s="130"/>
      <c r="T6" s="130"/>
      <c r="U6" s="130"/>
      <c r="V6" s="130"/>
      <c r="W6" s="131" t="s">
        <v>13</v>
      </c>
      <c r="X6" s="130"/>
    </row>
    <row r="7" spans="1:24" s="133" customFormat="1" ht="13.5" customHeight="1">
      <c r="A7" s="329" t="s">
        <v>14</v>
      </c>
      <c r="B7" s="330" t="s">
        <v>95</v>
      </c>
      <c r="C7" s="331" t="s">
        <v>16</v>
      </c>
      <c r="D7" s="331" t="s">
        <v>17</v>
      </c>
      <c r="E7" s="322" t="s">
        <v>18</v>
      </c>
      <c r="F7" s="322" t="s">
        <v>19</v>
      </c>
      <c r="G7" s="322" t="s">
        <v>20</v>
      </c>
      <c r="H7" s="323" t="s">
        <v>21</v>
      </c>
      <c r="I7" s="132"/>
      <c r="J7" s="324" t="s">
        <v>22</v>
      </c>
      <c r="K7" s="324"/>
      <c r="L7" s="324"/>
      <c r="M7" s="325" t="s">
        <v>23</v>
      </c>
      <c r="N7" s="325"/>
      <c r="O7" s="325"/>
      <c r="P7" s="324" t="s">
        <v>24</v>
      </c>
      <c r="Q7" s="324"/>
      <c r="R7" s="324"/>
      <c r="S7" s="319" t="s">
        <v>25</v>
      </c>
      <c r="T7" s="319" t="s">
        <v>26</v>
      </c>
      <c r="U7" s="320" t="s">
        <v>27</v>
      </c>
      <c r="V7" s="320" t="s">
        <v>28</v>
      </c>
      <c r="W7" s="321" t="s">
        <v>29</v>
      </c>
      <c r="X7" s="320" t="s">
        <v>30</v>
      </c>
    </row>
    <row r="8" spans="1:24" s="133" customFormat="1" ht="38.25" customHeight="1">
      <c r="A8" s="329"/>
      <c r="B8" s="330"/>
      <c r="C8" s="331"/>
      <c r="D8" s="331"/>
      <c r="E8" s="322"/>
      <c r="F8" s="322"/>
      <c r="G8" s="322"/>
      <c r="H8" s="323"/>
      <c r="I8" s="132"/>
      <c r="J8" s="134" t="s">
        <v>31</v>
      </c>
      <c r="K8" s="135" t="s">
        <v>32</v>
      </c>
      <c r="L8" s="136" t="s">
        <v>33</v>
      </c>
      <c r="M8" s="134" t="s">
        <v>31</v>
      </c>
      <c r="N8" s="135" t="s">
        <v>32</v>
      </c>
      <c r="O8" s="136" t="s">
        <v>33</v>
      </c>
      <c r="P8" s="134" t="s">
        <v>31</v>
      </c>
      <c r="Q8" s="135" t="s">
        <v>32</v>
      </c>
      <c r="R8" s="136" t="s">
        <v>33</v>
      </c>
      <c r="S8" s="319"/>
      <c r="T8" s="319"/>
      <c r="U8" s="320"/>
      <c r="V8" s="320"/>
      <c r="W8" s="321"/>
      <c r="X8" s="320"/>
    </row>
    <row r="9" spans="1:24" s="137" customFormat="1" ht="27.75" customHeight="1">
      <c r="A9" s="313" t="s">
        <v>96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</row>
    <row r="10" spans="1:24" s="139" customFormat="1" ht="27.75" customHeight="1">
      <c r="A10" s="314" t="s">
        <v>97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138"/>
    </row>
    <row r="11" spans="1:33" s="149" customFormat="1" ht="42.75" customHeight="1">
      <c r="A11" s="140">
        <f>RANK(W11,$W$11:$W$14)</f>
        <v>1</v>
      </c>
      <c r="B11" s="45" t="s">
        <v>98</v>
      </c>
      <c r="C11" s="50" t="s">
        <v>99</v>
      </c>
      <c r="D11" s="47" t="s">
        <v>79</v>
      </c>
      <c r="E11" s="141" t="s">
        <v>100</v>
      </c>
      <c r="F11" s="59"/>
      <c r="G11" s="49" t="s">
        <v>57</v>
      </c>
      <c r="H11" s="49" t="s">
        <v>12</v>
      </c>
      <c r="I11" s="142"/>
      <c r="J11" s="143">
        <v>208.5</v>
      </c>
      <c r="K11" s="144">
        <f>J11/3</f>
        <v>69.5</v>
      </c>
      <c r="L11" s="145">
        <f>RANK(K11,$K$11:$K$14,0)</f>
        <v>1</v>
      </c>
      <c r="M11" s="143">
        <v>203</v>
      </c>
      <c r="N11" s="144">
        <f>M11/3</f>
        <v>67.66666666666667</v>
      </c>
      <c r="O11" s="145">
        <f>RANK(N11,$N$11:$N$14,0)</f>
        <v>1</v>
      </c>
      <c r="P11" s="143">
        <v>202.5</v>
      </c>
      <c r="Q11" s="144">
        <f>P11/3</f>
        <v>67.5</v>
      </c>
      <c r="R11" s="145">
        <f>RANK(Q11,$Q$11:$Q$14,0)</f>
        <v>1</v>
      </c>
      <c r="S11" s="145"/>
      <c r="T11" s="145"/>
      <c r="U11" s="146">
        <f>P11+M11+J11</f>
        <v>614</v>
      </c>
      <c r="V11" s="147"/>
      <c r="W11" s="144">
        <f>(K11+N11+Q11)/3</f>
        <v>68.22222222222223</v>
      </c>
      <c r="X11" s="148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1:33" s="149" customFormat="1" ht="42.75" customHeight="1">
      <c r="A12" s="150">
        <f>RANK(W12,$W$11:$W$14)</f>
        <v>2</v>
      </c>
      <c r="B12" s="151" t="s">
        <v>101</v>
      </c>
      <c r="C12" s="152" t="s">
        <v>102</v>
      </c>
      <c r="D12" s="153"/>
      <c r="E12" s="154" t="s">
        <v>76</v>
      </c>
      <c r="F12" s="155" t="s">
        <v>77</v>
      </c>
      <c r="G12" s="156" t="s">
        <v>78</v>
      </c>
      <c r="H12" s="157" t="s">
        <v>103</v>
      </c>
      <c r="I12" s="158"/>
      <c r="J12" s="159">
        <v>191.5</v>
      </c>
      <c r="K12" s="160">
        <f>J12/3</f>
        <v>63.833333333333336</v>
      </c>
      <c r="L12" s="161">
        <f>RANK(K12,$K$11:$K$14,0)</f>
        <v>3</v>
      </c>
      <c r="M12" s="159">
        <v>190.5</v>
      </c>
      <c r="N12" s="160">
        <f>M12/3</f>
        <v>63.5</v>
      </c>
      <c r="O12" s="161">
        <f>RANK(N12,$N$11:$N$14,0)</f>
        <v>2</v>
      </c>
      <c r="P12" s="159">
        <v>193</v>
      </c>
      <c r="Q12" s="160">
        <f>P12/3</f>
        <v>64.33333333333333</v>
      </c>
      <c r="R12" s="161">
        <f>RANK(Q12,$Q$11:$Q$14,0)</f>
        <v>2</v>
      </c>
      <c r="S12" s="161"/>
      <c r="T12" s="161"/>
      <c r="U12" s="162">
        <f>P12+M12+J12</f>
        <v>575</v>
      </c>
      <c r="V12" s="163"/>
      <c r="W12" s="160">
        <f>(K12+N12+Q12)/3</f>
        <v>63.88888888888889</v>
      </c>
      <c r="X12" s="148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49" customFormat="1" ht="42.75" customHeight="1">
      <c r="A13" s="164">
        <f>RANK(W13,$W$11:$W$14)</f>
        <v>3</v>
      </c>
      <c r="B13" s="29" t="s">
        <v>104</v>
      </c>
      <c r="C13" s="30" t="s">
        <v>105</v>
      </c>
      <c r="D13" s="31">
        <v>1</v>
      </c>
      <c r="E13" s="54" t="s">
        <v>55</v>
      </c>
      <c r="F13" s="55" t="s">
        <v>56</v>
      </c>
      <c r="G13" s="49" t="s">
        <v>57</v>
      </c>
      <c r="H13" s="31" t="s">
        <v>58</v>
      </c>
      <c r="I13" s="165"/>
      <c r="J13" s="166">
        <v>193.5</v>
      </c>
      <c r="K13" s="167">
        <f>J13/3</f>
        <v>64.5</v>
      </c>
      <c r="L13" s="168">
        <f>RANK(K13,$K$11:$K$14,0)</f>
        <v>2</v>
      </c>
      <c r="M13" s="166">
        <v>188.5</v>
      </c>
      <c r="N13" s="167">
        <f>M13/3</f>
        <v>62.833333333333336</v>
      </c>
      <c r="O13" s="168">
        <f>RANK(N13,$N$11:$N$14,0)</f>
        <v>3</v>
      </c>
      <c r="P13" s="166">
        <v>189.5</v>
      </c>
      <c r="Q13" s="167">
        <f>P13/3</f>
        <v>63.166666666666664</v>
      </c>
      <c r="R13" s="168">
        <f>RANK(Q13,$Q$11:$Q$14,0)</f>
        <v>3</v>
      </c>
      <c r="S13" s="168"/>
      <c r="T13" s="168"/>
      <c r="U13" s="169">
        <f>P13+M13+J13</f>
        <v>571.5</v>
      </c>
      <c r="V13" s="170"/>
      <c r="W13" s="167">
        <f>(K13+N13+Q13)/3</f>
        <v>63.5</v>
      </c>
      <c r="X13" s="148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s="149" customFormat="1" ht="42.75" customHeight="1">
      <c r="A14" s="164">
        <f>RANK(W14,$W$11:$W$14)</f>
        <v>4</v>
      </c>
      <c r="B14" s="29" t="s">
        <v>106</v>
      </c>
      <c r="C14" s="30" t="s">
        <v>107</v>
      </c>
      <c r="D14" s="47" t="s">
        <v>79</v>
      </c>
      <c r="E14" s="171" t="s">
        <v>108</v>
      </c>
      <c r="F14" s="62" t="s">
        <v>109</v>
      </c>
      <c r="G14" s="172" t="s">
        <v>110</v>
      </c>
      <c r="H14" s="63" t="s">
        <v>111</v>
      </c>
      <c r="I14" s="165"/>
      <c r="J14" s="166">
        <v>190.5</v>
      </c>
      <c r="K14" s="167">
        <f>J14/3</f>
        <v>63.5</v>
      </c>
      <c r="L14" s="168">
        <f>RANK(K14,$K$11:$K$14,0)</f>
        <v>4</v>
      </c>
      <c r="M14" s="166">
        <v>184</v>
      </c>
      <c r="N14" s="167">
        <f>M14/3</f>
        <v>61.333333333333336</v>
      </c>
      <c r="O14" s="168">
        <f>RANK(N14,$N$11:$N$14,0)</f>
        <v>4</v>
      </c>
      <c r="P14" s="166">
        <v>187.5</v>
      </c>
      <c r="Q14" s="167">
        <f>P14/3</f>
        <v>62.5</v>
      </c>
      <c r="R14" s="168">
        <f>RANK(Q14,$Q$11:$Q$14,0)</f>
        <v>4</v>
      </c>
      <c r="S14" s="168"/>
      <c r="T14" s="168"/>
      <c r="U14" s="169">
        <f>P14+M14+J14</f>
        <v>562</v>
      </c>
      <c r="V14" s="170"/>
      <c r="W14" s="167">
        <f>(K14+N14+Q14)/3</f>
        <v>62.44444444444445</v>
      </c>
      <c r="X14" s="148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s="139" customFormat="1" ht="31.5" customHeight="1">
      <c r="A15" s="315" t="s">
        <v>112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7"/>
      <c r="X15" s="173"/>
      <c r="Y15" s="149"/>
      <c r="Z15" s="149"/>
      <c r="AA15" s="149"/>
      <c r="AB15" s="149"/>
      <c r="AC15" s="149"/>
      <c r="AD15" s="149"/>
      <c r="AE15" s="149"/>
      <c r="AF15" s="149"/>
      <c r="AG15" s="149"/>
    </row>
    <row r="16" spans="1:33" s="139" customFormat="1" ht="42.75" customHeight="1">
      <c r="A16" s="174">
        <f>RANK(W16,$W$16:$W$17)</f>
        <v>1</v>
      </c>
      <c r="B16" s="29" t="s">
        <v>35</v>
      </c>
      <c r="C16" s="30" t="s">
        <v>36</v>
      </c>
      <c r="D16" s="31" t="s">
        <v>37</v>
      </c>
      <c r="E16" s="32" t="s">
        <v>113</v>
      </c>
      <c r="F16" s="52" t="s">
        <v>114</v>
      </c>
      <c r="G16" s="35" t="s">
        <v>57</v>
      </c>
      <c r="H16" s="49" t="s">
        <v>12</v>
      </c>
      <c r="I16" s="98"/>
      <c r="J16" s="99">
        <v>198.5</v>
      </c>
      <c r="K16" s="175">
        <f>J16/3</f>
        <v>66.16666666666667</v>
      </c>
      <c r="L16" s="101">
        <f>RANK(K16,$K$16:$K$17,0)</f>
        <v>1</v>
      </c>
      <c r="M16" s="99">
        <v>193.5</v>
      </c>
      <c r="N16" s="175">
        <f>M16/3</f>
        <v>64.5</v>
      </c>
      <c r="O16" s="101">
        <f>RANK(N16,$N$16:$N$17,0)</f>
        <v>1</v>
      </c>
      <c r="P16" s="99">
        <v>189.5</v>
      </c>
      <c r="Q16" s="175">
        <f>P16/3</f>
        <v>63.166666666666664</v>
      </c>
      <c r="R16" s="101">
        <f>RANK(Q16,$Q$16:$Q$17,0)</f>
        <v>1</v>
      </c>
      <c r="S16" s="101"/>
      <c r="T16" s="101"/>
      <c r="U16" s="102">
        <f>P16+M16+J16</f>
        <v>581.5</v>
      </c>
      <c r="V16" s="103"/>
      <c r="W16" s="175">
        <f>(K16+N16+Q16)/3</f>
        <v>64.61111111111111</v>
      </c>
      <c r="X16" s="88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24" s="43" customFormat="1" ht="42.75" customHeight="1">
      <c r="A17" s="174">
        <f>RANK(W17,$W$16:$W$17)</f>
        <v>2</v>
      </c>
      <c r="B17" s="56" t="s">
        <v>115</v>
      </c>
      <c r="C17" s="30"/>
      <c r="D17" s="57">
        <v>3</v>
      </c>
      <c r="E17" s="45" t="s">
        <v>116</v>
      </c>
      <c r="F17" s="48" t="s">
        <v>117</v>
      </c>
      <c r="G17" s="35" t="s">
        <v>57</v>
      </c>
      <c r="H17" s="31" t="s">
        <v>58</v>
      </c>
      <c r="I17" s="98"/>
      <c r="J17" s="99">
        <v>190.5</v>
      </c>
      <c r="K17" s="175">
        <f>J17/3</f>
        <v>63.5</v>
      </c>
      <c r="L17" s="101">
        <f>RANK(K17,$K$16:$K$17,0)</f>
        <v>2</v>
      </c>
      <c r="M17" s="99">
        <v>187</v>
      </c>
      <c r="N17" s="175">
        <f>M17/3</f>
        <v>62.333333333333336</v>
      </c>
      <c r="O17" s="101">
        <f>RANK(N17,$N$16:$N$17,0)</f>
        <v>2</v>
      </c>
      <c r="P17" s="99">
        <v>183</v>
      </c>
      <c r="Q17" s="175">
        <f>P17/3</f>
        <v>61</v>
      </c>
      <c r="R17" s="101">
        <f>RANK(Q17,$Q$16:$Q$17,0)</f>
        <v>2</v>
      </c>
      <c r="S17" s="101"/>
      <c r="T17" s="101"/>
      <c r="U17" s="102">
        <f>P17+M17+J17</f>
        <v>560.5</v>
      </c>
      <c r="V17" s="103"/>
      <c r="W17" s="175">
        <f>(K17+N17+Q17)/3</f>
        <v>62.27777777777778</v>
      </c>
      <c r="X17" s="88"/>
    </row>
    <row r="18" spans="1:24" s="139" customFormat="1" ht="30.75" customHeight="1">
      <c r="A18" s="318" t="s">
        <v>118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176"/>
    </row>
    <row r="19" spans="1:24" s="139" customFormat="1" ht="42.75" customHeight="1">
      <c r="A19" s="140">
        <f>RANK(W19,$W$19:$W$22)</f>
        <v>1</v>
      </c>
      <c r="B19" s="32" t="s">
        <v>119</v>
      </c>
      <c r="C19" s="64" t="s">
        <v>120</v>
      </c>
      <c r="D19" s="31" t="s">
        <v>79</v>
      </c>
      <c r="E19" s="61" t="s">
        <v>121</v>
      </c>
      <c r="F19" s="52" t="s">
        <v>122</v>
      </c>
      <c r="G19" s="177" t="s">
        <v>57</v>
      </c>
      <c r="H19" s="31" t="s">
        <v>12</v>
      </c>
      <c r="I19" s="142"/>
      <c r="J19" s="143">
        <v>222.5</v>
      </c>
      <c r="K19" s="178">
        <f>J19/3.3</f>
        <v>67.42424242424242</v>
      </c>
      <c r="L19" s="179">
        <f>RANK(K19,$K$19:$K$22,0)</f>
        <v>1</v>
      </c>
      <c r="M19" s="180">
        <v>212.5</v>
      </c>
      <c r="N19" s="178">
        <f>M19/3.3</f>
        <v>64.39393939393939</v>
      </c>
      <c r="O19" s="179">
        <f>RANK(N19,$N$19:$N$22,0)</f>
        <v>1</v>
      </c>
      <c r="P19" s="180">
        <v>214</v>
      </c>
      <c r="Q19" s="178">
        <f>P19/3.3</f>
        <v>64.84848484848486</v>
      </c>
      <c r="R19" s="181">
        <f>RANK(Q19,$Q$19:$Q$22,0)</f>
        <v>2</v>
      </c>
      <c r="S19" s="168"/>
      <c r="T19" s="168"/>
      <c r="U19" s="169">
        <f>P19+M19+J19</f>
        <v>649</v>
      </c>
      <c r="V19" s="170"/>
      <c r="W19" s="167">
        <f>(K19+N19+Q19)/3</f>
        <v>65.55555555555556</v>
      </c>
      <c r="X19" s="138"/>
    </row>
    <row r="20" spans="1:24" s="139" customFormat="1" ht="42.75" customHeight="1">
      <c r="A20" s="140">
        <f>RANK(W20,$W$19:$W$22)</f>
        <v>2</v>
      </c>
      <c r="B20" s="182" t="s">
        <v>123</v>
      </c>
      <c r="C20" s="50" t="s">
        <v>124</v>
      </c>
      <c r="D20" s="47" t="s">
        <v>37</v>
      </c>
      <c r="E20" s="61" t="s">
        <v>125</v>
      </c>
      <c r="F20" s="59" t="s">
        <v>126</v>
      </c>
      <c r="G20" s="49" t="s">
        <v>57</v>
      </c>
      <c r="H20" s="35" t="s">
        <v>12</v>
      </c>
      <c r="I20" s="142"/>
      <c r="J20" s="143">
        <v>212.5</v>
      </c>
      <c r="K20" s="178">
        <f>J20/3.3</f>
        <v>64.39393939393939</v>
      </c>
      <c r="L20" s="179">
        <f>RANK(K20,$K$19:$K$22,0)</f>
        <v>2</v>
      </c>
      <c r="M20" s="180">
        <v>209.5</v>
      </c>
      <c r="N20" s="178">
        <f>M20/3.3</f>
        <v>63.48484848484849</v>
      </c>
      <c r="O20" s="179">
        <f>RANK(N20,$N$19:$N$22,0)</f>
        <v>2</v>
      </c>
      <c r="P20" s="180">
        <v>214.5</v>
      </c>
      <c r="Q20" s="178">
        <f>P20/3.3</f>
        <v>65</v>
      </c>
      <c r="R20" s="181">
        <f>RANK(Q20,$Q$19:$Q$22,0)</f>
        <v>1</v>
      </c>
      <c r="S20" s="168"/>
      <c r="T20" s="168"/>
      <c r="U20" s="169">
        <f>P20+M20+J20</f>
        <v>636.5</v>
      </c>
      <c r="V20" s="170"/>
      <c r="W20" s="167">
        <f>(K20+N20+Q20)/3</f>
        <v>64.29292929292929</v>
      </c>
      <c r="X20" s="88"/>
    </row>
    <row r="21" spans="1:24" s="139" customFormat="1" ht="42.75" customHeight="1">
      <c r="A21" s="140">
        <f>RANK(W21,$W$19:$W$22)</f>
        <v>3</v>
      </c>
      <c r="B21" s="32" t="s">
        <v>127</v>
      </c>
      <c r="C21" s="50" t="s">
        <v>128</v>
      </c>
      <c r="D21" s="31"/>
      <c r="E21" s="45" t="s">
        <v>129</v>
      </c>
      <c r="F21" s="52" t="s">
        <v>130</v>
      </c>
      <c r="G21" s="49" t="s">
        <v>131</v>
      </c>
      <c r="H21" s="35" t="s">
        <v>12</v>
      </c>
      <c r="I21" s="142"/>
      <c r="J21" s="143">
        <v>212</v>
      </c>
      <c r="K21" s="178">
        <f>J21/3.3</f>
        <v>64.24242424242425</v>
      </c>
      <c r="L21" s="179">
        <f>RANK(K21,$K$19:$K$22,0)</f>
        <v>3</v>
      </c>
      <c r="M21" s="180">
        <v>204.5</v>
      </c>
      <c r="N21" s="178">
        <f>M21/3.3</f>
        <v>61.969696969696976</v>
      </c>
      <c r="O21" s="179">
        <f>RANK(N21,$N$19:$N$22,0)</f>
        <v>3</v>
      </c>
      <c r="P21" s="180">
        <v>210.5</v>
      </c>
      <c r="Q21" s="178">
        <f>P21/3.3</f>
        <v>63.78787878787879</v>
      </c>
      <c r="R21" s="181">
        <f>RANK(Q21,$Q$19:$Q$22,0)</f>
        <v>3</v>
      </c>
      <c r="S21" s="168"/>
      <c r="T21" s="168"/>
      <c r="U21" s="169">
        <f>P21+M21+J21</f>
        <v>627</v>
      </c>
      <c r="V21" s="170"/>
      <c r="W21" s="167">
        <f>(K21+N21+Q21)/3</f>
        <v>63.333333333333336</v>
      </c>
      <c r="X21" s="138"/>
    </row>
    <row r="22" spans="1:24" s="139" customFormat="1" ht="42.75" customHeight="1">
      <c r="A22" s="140">
        <f>RANK(W22,$W$19:$W$22)</f>
        <v>4</v>
      </c>
      <c r="B22" s="61" t="s">
        <v>132</v>
      </c>
      <c r="C22" s="50" t="s">
        <v>133</v>
      </c>
      <c r="D22" s="51" t="s">
        <v>37</v>
      </c>
      <c r="E22" s="32" t="s">
        <v>134</v>
      </c>
      <c r="F22" s="59" t="s">
        <v>135</v>
      </c>
      <c r="G22" s="49" t="s">
        <v>57</v>
      </c>
      <c r="H22" s="31" t="s">
        <v>12</v>
      </c>
      <c r="I22" s="142"/>
      <c r="J22" s="143">
        <v>212</v>
      </c>
      <c r="K22" s="178">
        <f>J22/3.3</f>
        <v>64.24242424242425</v>
      </c>
      <c r="L22" s="179">
        <f>RANK(K22,$K$19:$K$22,0)</f>
        <v>3</v>
      </c>
      <c r="M22" s="180">
        <v>198.5</v>
      </c>
      <c r="N22" s="178">
        <f>M22/3.3</f>
        <v>60.151515151515156</v>
      </c>
      <c r="O22" s="179">
        <f>RANK(N22,$N$19:$N$22,0)</f>
        <v>4</v>
      </c>
      <c r="P22" s="180">
        <v>209.5</v>
      </c>
      <c r="Q22" s="178">
        <f>P22/3.3</f>
        <v>63.48484848484849</v>
      </c>
      <c r="R22" s="181">
        <f>RANK(Q22,$Q$19:$Q$22,0)</f>
        <v>4</v>
      </c>
      <c r="S22" s="168"/>
      <c r="T22" s="168"/>
      <c r="U22" s="169">
        <f>P22+M22+J22</f>
        <v>620</v>
      </c>
      <c r="V22" s="170"/>
      <c r="W22" s="167">
        <f>(K22+N22+Q22)/3</f>
        <v>62.62626262626264</v>
      </c>
      <c r="X22" s="138"/>
    </row>
    <row r="23" spans="1:23" s="108" customFormat="1" ht="42.75" customHeight="1">
      <c r="A23" s="66" t="s">
        <v>80</v>
      </c>
      <c r="B23" s="67"/>
      <c r="C23" s="67"/>
      <c r="D23" s="67"/>
      <c r="E23" s="68"/>
      <c r="F23" s="67"/>
      <c r="G23" s="67"/>
      <c r="H23" s="69" t="s">
        <v>81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W23" s="183"/>
    </row>
    <row r="24" spans="1:23" s="108" customFormat="1" ht="42.75" customHeight="1">
      <c r="A24" s="66" t="s">
        <v>82</v>
      </c>
      <c r="B24" s="67"/>
      <c r="C24" s="67"/>
      <c r="D24" s="67"/>
      <c r="E24" s="68"/>
      <c r="F24" s="67"/>
      <c r="G24" s="67"/>
      <c r="H24" s="67" t="s">
        <v>83</v>
      </c>
      <c r="R24" s="69"/>
      <c r="W24" s="183"/>
    </row>
    <row r="25" ht="12.75">
      <c r="W25" s="184"/>
    </row>
  </sheetData>
  <sheetProtection selectLockedCells="1" selectUnlockedCells="1"/>
  <mergeCells count="26">
    <mergeCell ref="A7:A8"/>
    <mergeCell ref="B7:B8"/>
    <mergeCell ref="C7:C8"/>
    <mergeCell ref="D7:D8"/>
    <mergeCell ref="E7:E8"/>
    <mergeCell ref="A2:W2"/>
    <mergeCell ref="A3:W3"/>
    <mergeCell ref="A4:W4"/>
    <mergeCell ref="A5:X5"/>
    <mergeCell ref="A6:E6"/>
    <mergeCell ref="A9:X9"/>
    <mergeCell ref="A10:W10"/>
    <mergeCell ref="A15:W15"/>
    <mergeCell ref="A18:W18"/>
    <mergeCell ref="S7:S8"/>
    <mergeCell ref="T7:T8"/>
    <mergeCell ref="U7:U8"/>
    <mergeCell ref="V7:V8"/>
    <mergeCell ref="W7:W8"/>
    <mergeCell ref="X7:X8"/>
    <mergeCell ref="F7:F8"/>
    <mergeCell ref="G7:G8"/>
    <mergeCell ref="H7:H8"/>
    <mergeCell ref="J7:L7"/>
    <mergeCell ref="M7:O7"/>
    <mergeCell ref="P7:R7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I14"/>
  <sheetViews>
    <sheetView tabSelected="1" view="pageBreakPreview" zoomScale="80" zoomScaleSheetLayoutView="80" workbookViewId="0" topLeftCell="A2">
      <selection activeCell="H24" sqref="H24"/>
    </sheetView>
  </sheetViews>
  <sheetFormatPr defaultColWidth="10.66015625" defaultRowHeight="12.75"/>
  <cols>
    <col min="1" max="1" width="7" style="234" customWidth="1"/>
    <col min="2" max="2" width="25.66015625" style="234" customWidth="1"/>
    <col min="3" max="3" width="10.66015625" style="234" hidden="1" customWidth="1"/>
    <col min="4" max="4" width="7" style="234" customWidth="1"/>
    <col min="5" max="5" width="51.5" style="234" customWidth="1"/>
    <col min="6" max="6" width="10.66015625" style="234" hidden="1" customWidth="1"/>
    <col min="7" max="7" width="10.66015625" style="235" hidden="1" customWidth="1"/>
    <col min="8" max="8" width="29" style="234" customWidth="1"/>
    <col min="9" max="9" width="11.5" style="236" customWidth="1"/>
    <col min="10" max="10" width="11.83203125" style="237" customWidth="1"/>
    <col min="11" max="11" width="6.83203125" style="234" customWidth="1"/>
    <col min="12" max="12" width="10.16015625" style="236" customWidth="1"/>
    <col min="13" max="13" width="12.33203125" style="237" customWidth="1"/>
    <col min="14" max="14" width="5.83203125" style="234" customWidth="1"/>
    <col min="15" max="15" width="10.66015625" style="236" customWidth="1"/>
    <col min="16" max="16" width="12.5" style="237" customWidth="1"/>
    <col min="17" max="17" width="6" style="234" customWidth="1"/>
    <col min="18" max="18" width="4.5" style="234" customWidth="1"/>
    <col min="19" max="19" width="11.66015625" style="234" customWidth="1"/>
    <col min="20" max="20" width="10.66015625" style="234" hidden="1" customWidth="1"/>
    <col min="21" max="21" width="12" style="237" customWidth="1"/>
    <col min="22" max="23" width="10.66015625" style="234" hidden="1" customWidth="1"/>
    <col min="24" max="16384" width="10.66015625" style="234" customWidth="1"/>
  </cols>
  <sheetData>
    <row r="1" spans="1:35" s="200" customFormat="1" ht="14.25" hidden="1">
      <c r="A1" s="190" t="s">
        <v>0</v>
      </c>
      <c r="B1" s="191"/>
      <c r="C1" s="190" t="s">
        <v>1</v>
      </c>
      <c r="D1" s="192"/>
      <c r="E1" s="191"/>
      <c r="F1" s="190" t="s">
        <v>2</v>
      </c>
      <c r="G1" s="193"/>
      <c r="H1" s="192"/>
      <c r="I1" s="194"/>
      <c r="J1" s="195" t="s">
        <v>3</v>
      </c>
      <c r="K1" s="196"/>
      <c r="L1" s="194"/>
      <c r="M1" s="195" t="s">
        <v>4</v>
      </c>
      <c r="N1" s="196"/>
      <c r="O1" s="194"/>
      <c r="P1" s="195" t="s">
        <v>5</v>
      </c>
      <c r="Q1" s="196"/>
      <c r="R1" s="196"/>
      <c r="S1" s="196"/>
      <c r="T1" s="196"/>
      <c r="U1" s="197" t="s">
        <v>6</v>
      </c>
      <c r="V1" s="196"/>
      <c r="W1" s="198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I1" s="199"/>
    </row>
    <row r="2" spans="1:23" s="201" customFormat="1" ht="39.75" customHeight="1">
      <c r="A2" s="341" t="s">
        <v>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2" s="202" customFormat="1" ht="33.75" customHeight="1">
      <c r="A3" s="342" t="s">
        <v>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s="201" customFormat="1" ht="33.75" customHeight="1">
      <c r="A4" s="343" t="s">
        <v>136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203"/>
    </row>
    <row r="5" spans="1:25" s="205" customFormat="1" ht="38.25" customHeight="1">
      <c r="A5" s="344" t="s">
        <v>137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204"/>
      <c r="Y5" s="204"/>
    </row>
    <row r="6" spans="1:22" s="212" customFormat="1" ht="33" customHeight="1" thickBot="1">
      <c r="A6" s="206" t="s">
        <v>12</v>
      </c>
      <c r="B6" s="207"/>
      <c r="C6" s="207"/>
      <c r="D6" s="207"/>
      <c r="E6" s="207"/>
      <c r="F6" s="208"/>
      <c r="G6" s="209"/>
      <c r="H6" s="210"/>
      <c r="I6" s="211"/>
      <c r="J6" s="211"/>
      <c r="K6" s="211"/>
      <c r="L6" s="211"/>
      <c r="M6" s="211"/>
      <c r="N6" s="211"/>
      <c r="O6" s="211"/>
      <c r="P6" s="211"/>
      <c r="Q6" s="345" t="s">
        <v>13</v>
      </c>
      <c r="R6" s="345"/>
      <c r="S6" s="345"/>
      <c r="T6" s="345"/>
      <c r="U6" s="345"/>
      <c r="V6" s="345"/>
    </row>
    <row r="7" spans="1:22" s="213" customFormat="1" ht="15" customHeight="1" thickBot="1">
      <c r="A7" s="346" t="s">
        <v>14</v>
      </c>
      <c r="B7" s="337" t="s">
        <v>138</v>
      </c>
      <c r="C7" s="347" t="s">
        <v>16</v>
      </c>
      <c r="D7" s="347" t="s">
        <v>17</v>
      </c>
      <c r="E7" s="337" t="s">
        <v>139</v>
      </c>
      <c r="F7" s="337" t="s">
        <v>19</v>
      </c>
      <c r="G7" s="337" t="s">
        <v>20</v>
      </c>
      <c r="H7" s="338" t="s">
        <v>21</v>
      </c>
      <c r="I7" s="339" t="s">
        <v>22</v>
      </c>
      <c r="J7" s="339"/>
      <c r="K7" s="339"/>
      <c r="L7" s="340" t="s">
        <v>23</v>
      </c>
      <c r="M7" s="340"/>
      <c r="N7" s="340"/>
      <c r="O7" s="339" t="s">
        <v>24</v>
      </c>
      <c r="P7" s="339"/>
      <c r="Q7" s="339"/>
      <c r="R7" s="332" t="s">
        <v>140</v>
      </c>
      <c r="S7" s="333" t="s">
        <v>27</v>
      </c>
      <c r="T7" s="334" t="s">
        <v>28</v>
      </c>
      <c r="U7" s="335" t="s">
        <v>29</v>
      </c>
      <c r="V7" s="336" t="s">
        <v>141</v>
      </c>
    </row>
    <row r="8" spans="1:22" s="213" customFormat="1" ht="51" customHeight="1" thickBot="1">
      <c r="A8" s="346"/>
      <c r="B8" s="337"/>
      <c r="C8" s="347"/>
      <c r="D8" s="347"/>
      <c r="E8" s="337"/>
      <c r="F8" s="337"/>
      <c r="G8" s="337"/>
      <c r="H8" s="338"/>
      <c r="I8" s="214" t="s">
        <v>31</v>
      </c>
      <c r="J8" s="215" t="s">
        <v>32</v>
      </c>
      <c r="K8" s="216" t="s">
        <v>33</v>
      </c>
      <c r="L8" s="214" t="s">
        <v>31</v>
      </c>
      <c r="M8" s="215" t="s">
        <v>32</v>
      </c>
      <c r="N8" s="216" t="s">
        <v>33</v>
      </c>
      <c r="O8" s="214" t="s">
        <v>31</v>
      </c>
      <c r="P8" s="215" t="s">
        <v>32</v>
      </c>
      <c r="Q8" s="216" t="s">
        <v>33</v>
      </c>
      <c r="R8" s="332"/>
      <c r="S8" s="333"/>
      <c r="T8" s="334"/>
      <c r="U8" s="335"/>
      <c r="V8" s="336"/>
    </row>
    <row r="9" spans="1:22" s="201" customFormat="1" ht="81" customHeight="1">
      <c r="A9" s="217">
        <f>RANK(U9,$U$9:$U$9,0)</f>
        <v>1</v>
      </c>
      <c r="B9" s="45" t="s">
        <v>142</v>
      </c>
      <c r="C9" s="46" t="s">
        <v>143</v>
      </c>
      <c r="D9" s="47">
        <v>1</v>
      </c>
      <c r="E9" s="65" t="s">
        <v>144</v>
      </c>
      <c r="F9" s="48" t="s">
        <v>145</v>
      </c>
      <c r="G9" s="34" t="s">
        <v>46</v>
      </c>
      <c r="H9" s="31" t="s">
        <v>47</v>
      </c>
      <c r="I9" s="218">
        <v>251</v>
      </c>
      <c r="J9" s="219">
        <f>I9/4.6-R9*2</f>
        <v>54.56521739130435</v>
      </c>
      <c r="K9" s="217">
        <f>RANK(J9,$J$9:$J$9,0)</f>
        <v>1</v>
      </c>
      <c r="L9" s="220">
        <v>225</v>
      </c>
      <c r="M9" s="219">
        <f>L9/4.6-R9*2</f>
        <v>48.913043478260875</v>
      </c>
      <c r="N9" s="217">
        <f>RANK(M9,$M$9:$M$9,0)</f>
        <v>1</v>
      </c>
      <c r="O9" s="218">
        <v>232</v>
      </c>
      <c r="P9" s="219">
        <f>O9/4.6-R9*2</f>
        <v>50.434782608695656</v>
      </c>
      <c r="Q9" s="217">
        <f>RANK(P9,$P$9:$P$9,0)</f>
        <v>1</v>
      </c>
      <c r="R9" s="217"/>
      <c r="S9" s="221">
        <f>O9+L9+I9</f>
        <v>708</v>
      </c>
      <c r="T9" s="222"/>
      <c r="U9" s="219">
        <f>(J9+M9+P9)/3</f>
        <v>51.30434782608696</v>
      </c>
      <c r="V9" s="203"/>
    </row>
    <row r="10" spans="1:22" s="228" customFormat="1" ht="62.25" customHeight="1">
      <c r="A10" s="223"/>
      <c r="B10" s="224" t="s">
        <v>146</v>
      </c>
      <c r="C10" s="225"/>
      <c r="D10" s="225"/>
      <c r="E10" s="225"/>
      <c r="F10" s="225"/>
      <c r="G10" s="225"/>
      <c r="H10" s="226"/>
      <c r="I10" s="69" t="s">
        <v>81</v>
      </c>
      <c r="J10" s="66"/>
      <c r="K10" s="66"/>
      <c r="L10" s="223"/>
      <c r="M10" s="223"/>
      <c r="N10" s="223"/>
      <c r="O10" s="223"/>
      <c r="P10" s="223"/>
      <c r="Q10" s="223"/>
      <c r="R10" s="227"/>
      <c r="V10" s="229"/>
    </row>
    <row r="11" spans="1:22" s="228" customFormat="1" ht="62.25" customHeight="1">
      <c r="A11" s="223"/>
      <c r="B11" s="225" t="s">
        <v>147</v>
      </c>
      <c r="C11" s="225"/>
      <c r="D11" s="225"/>
      <c r="E11" s="225"/>
      <c r="F11" s="225"/>
      <c r="G11" s="225"/>
      <c r="H11" s="224"/>
      <c r="I11" s="67" t="s">
        <v>83</v>
      </c>
      <c r="J11" s="230"/>
      <c r="K11" s="230"/>
      <c r="L11" s="227"/>
      <c r="M11" s="227"/>
      <c r="N11" s="227"/>
      <c r="O11" s="227"/>
      <c r="Q11" s="227"/>
      <c r="R11" s="227"/>
      <c r="U11" s="231"/>
      <c r="V11" s="229"/>
    </row>
    <row r="12" spans="1:22" s="228" customFormat="1" ht="35.2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32"/>
      <c r="K12" s="229"/>
      <c r="L12" s="233"/>
      <c r="M12" s="232"/>
      <c r="N12" s="229"/>
      <c r="O12" s="233"/>
      <c r="P12" s="232"/>
      <c r="Q12" s="229"/>
      <c r="R12" s="229"/>
      <c r="S12" s="229"/>
      <c r="T12" s="229"/>
      <c r="U12" s="229"/>
      <c r="V12" s="229"/>
    </row>
    <row r="14" ht="12.75">
      <c r="H14" s="234" t="s">
        <v>148</v>
      </c>
    </row>
  </sheetData>
  <sheetProtection selectLockedCells="1" selectUnlockedCells="1"/>
  <mergeCells count="21">
    <mergeCell ref="O7:Q7"/>
    <mergeCell ref="A2:W2"/>
    <mergeCell ref="A3:V3"/>
    <mergeCell ref="A4:U4"/>
    <mergeCell ref="A5:W5"/>
    <mergeCell ref="Q6:V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N7"/>
    <mergeCell ref="R7:R8"/>
    <mergeCell ref="S7:S8"/>
    <mergeCell ref="T7:T8"/>
    <mergeCell ref="U7:U8"/>
    <mergeCell ref="V7:V8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Y16"/>
  <sheetViews>
    <sheetView view="pageBreakPreview" zoomScale="70" zoomScaleSheetLayoutView="70" workbookViewId="0" topLeftCell="A1">
      <selection activeCell="E15" sqref="E15"/>
    </sheetView>
  </sheetViews>
  <sheetFormatPr defaultColWidth="10.66015625" defaultRowHeight="57" customHeight="1"/>
  <cols>
    <col min="1" max="1" width="6.16015625" style="234" customWidth="1"/>
    <col min="2" max="2" width="24.83203125" style="234" customWidth="1"/>
    <col min="3" max="3" width="10.66015625" style="234" hidden="1" customWidth="1"/>
    <col min="4" max="4" width="7.66015625" style="234" customWidth="1"/>
    <col min="5" max="5" width="57.33203125" style="234" customWidth="1"/>
    <col min="6" max="6" width="10.66015625" style="234" hidden="1" customWidth="1"/>
    <col min="7" max="7" width="10.66015625" style="235" hidden="1" customWidth="1"/>
    <col min="8" max="8" width="40.16015625" style="234" customWidth="1"/>
    <col min="9" max="9" width="10.16015625" style="236" customWidth="1"/>
    <col min="10" max="10" width="13.83203125" style="237" customWidth="1"/>
    <col min="11" max="11" width="8.33203125" style="234" customWidth="1"/>
    <col min="12" max="12" width="9.66015625" style="236" customWidth="1"/>
    <col min="13" max="13" width="12.5" style="237" customWidth="1"/>
    <col min="14" max="14" width="5.83203125" style="234" customWidth="1"/>
    <col min="15" max="15" width="9.5" style="236" customWidth="1"/>
    <col min="16" max="16" width="12.5" style="237" customWidth="1"/>
    <col min="17" max="17" width="6" style="234" customWidth="1"/>
    <col min="18" max="19" width="6.5" style="234" customWidth="1"/>
    <col min="20" max="20" width="10.16015625" style="234" customWidth="1"/>
    <col min="21" max="21" width="5.83203125" style="234" customWidth="1"/>
    <col min="22" max="22" width="15.33203125" style="237" customWidth="1"/>
    <col min="23" max="25" width="10.66015625" style="234" hidden="1" customWidth="1"/>
    <col min="26" max="16384" width="10.66015625" style="234" customWidth="1"/>
  </cols>
  <sheetData>
    <row r="1" spans="1:23" s="12" customFormat="1" ht="44.25" customHeight="1">
      <c r="A1" s="286" t="s">
        <v>149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s="202" customFormat="1" ht="33" customHeight="1">
      <c r="A2" s="342" t="s">
        <v>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</row>
    <row r="3" spans="1:25" s="238" customFormat="1" ht="32.25" customHeight="1">
      <c r="A3" s="289" t="s">
        <v>150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4" s="21" customFormat="1" ht="21.75" customHeight="1">
      <c r="A4" s="290" t="s">
        <v>12</v>
      </c>
      <c r="B4" s="290"/>
      <c r="C4" s="290"/>
      <c r="D4" s="290"/>
      <c r="E4" s="290"/>
      <c r="F4" s="18"/>
      <c r="G4" s="18"/>
      <c r="H4" s="19"/>
      <c r="I4" s="19"/>
      <c r="J4" s="20"/>
      <c r="K4" s="20"/>
      <c r="L4" s="20"/>
      <c r="M4" s="20"/>
      <c r="N4" s="20"/>
      <c r="O4" s="20"/>
      <c r="P4" s="20"/>
      <c r="Q4" s="20"/>
      <c r="R4" s="363" t="s">
        <v>13</v>
      </c>
      <c r="S4" s="363"/>
      <c r="T4" s="363"/>
      <c r="U4" s="363"/>
      <c r="V4" s="363"/>
      <c r="W4" s="363"/>
      <c r="X4" s="363"/>
    </row>
    <row r="5" spans="1:23" s="213" customFormat="1" ht="15" customHeight="1">
      <c r="A5" s="364" t="s">
        <v>14</v>
      </c>
      <c r="B5" s="357" t="s">
        <v>138</v>
      </c>
      <c r="C5" s="366" t="s">
        <v>16</v>
      </c>
      <c r="D5" s="366" t="s">
        <v>17</v>
      </c>
      <c r="E5" s="357" t="s">
        <v>139</v>
      </c>
      <c r="F5" s="357" t="s">
        <v>19</v>
      </c>
      <c r="G5" s="357" t="s">
        <v>20</v>
      </c>
      <c r="H5" s="359" t="s">
        <v>21</v>
      </c>
      <c r="I5" s="361" t="s">
        <v>22</v>
      </c>
      <c r="J5" s="361"/>
      <c r="K5" s="361"/>
      <c r="L5" s="362" t="s">
        <v>23</v>
      </c>
      <c r="M5" s="362"/>
      <c r="N5" s="362"/>
      <c r="O5" s="361" t="s">
        <v>24</v>
      </c>
      <c r="P5" s="361"/>
      <c r="Q5" s="361"/>
      <c r="R5" s="349" t="s">
        <v>25</v>
      </c>
      <c r="S5" s="349" t="s">
        <v>26</v>
      </c>
      <c r="T5" s="351" t="s">
        <v>27</v>
      </c>
      <c r="U5" s="351" t="s">
        <v>28</v>
      </c>
      <c r="V5" s="353" t="s">
        <v>29</v>
      </c>
      <c r="W5" s="355" t="s">
        <v>141</v>
      </c>
    </row>
    <row r="6" spans="1:25" s="213" customFormat="1" ht="51" customHeight="1">
      <c r="A6" s="365"/>
      <c r="B6" s="358"/>
      <c r="C6" s="367"/>
      <c r="D6" s="367"/>
      <c r="E6" s="358"/>
      <c r="F6" s="358"/>
      <c r="G6" s="358"/>
      <c r="H6" s="360"/>
      <c r="I6" s="239" t="s">
        <v>31</v>
      </c>
      <c r="J6" s="240" t="s">
        <v>32</v>
      </c>
      <c r="K6" s="241" t="s">
        <v>33</v>
      </c>
      <c r="L6" s="239" t="s">
        <v>31</v>
      </c>
      <c r="M6" s="240" t="s">
        <v>32</v>
      </c>
      <c r="N6" s="241" t="s">
        <v>33</v>
      </c>
      <c r="O6" s="239" t="s">
        <v>31</v>
      </c>
      <c r="P6" s="240" t="s">
        <v>32</v>
      </c>
      <c r="Q6" s="241" t="s">
        <v>33</v>
      </c>
      <c r="R6" s="350"/>
      <c r="S6" s="350"/>
      <c r="T6" s="352"/>
      <c r="U6" s="352"/>
      <c r="V6" s="354"/>
      <c r="W6" s="356"/>
      <c r="X6" s="242" t="s">
        <v>79</v>
      </c>
      <c r="Y6" s="243" t="s">
        <v>151</v>
      </c>
    </row>
    <row r="7" spans="1:24" s="246" customFormat="1" ht="45.75" customHeight="1">
      <c r="A7" s="348" t="s">
        <v>152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244"/>
      <c r="X7" s="245"/>
    </row>
    <row r="8" spans="1:23" s="246" customFormat="1" ht="45.75" customHeight="1">
      <c r="A8" s="247">
        <f>RANK(V8,$V$8:$V$10)</f>
        <v>1</v>
      </c>
      <c r="B8" s="29" t="s">
        <v>106</v>
      </c>
      <c r="C8" s="30" t="s">
        <v>107</v>
      </c>
      <c r="D8" s="47" t="s">
        <v>79</v>
      </c>
      <c r="E8" s="61" t="s">
        <v>153</v>
      </c>
      <c r="F8" s="62" t="s">
        <v>154</v>
      </c>
      <c r="G8" s="172" t="s">
        <v>155</v>
      </c>
      <c r="H8" s="63" t="s">
        <v>111</v>
      </c>
      <c r="I8" s="248">
        <v>213</v>
      </c>
      <c r="J8" s="249">
        <f>I8/3.4-$R8*2</f>
        <v>62.64705882352941</v>
      </c>
      <c r="K8" s="250">
        <f>RANK(J8,$J$8:$J$10)</f>
        <v>2</v>
      </c>
      <c r="L8" s="248">
        <v>212</v>
      </c>
      <c r="M8" s="249">
        <f>L8/3.4-$R8*2</f>
        <v>62.35294117647059</v>
      </c>
      <c r="N8" s="250">
        <f>RANK(M8,$M$8:$M$10)</f>
        <v>1</v>
      </c>
      <c r="O8" s="248">
        <v>215</v>
      </c>
      <c r="P8" s="249">
        <f>O8/3.4-$R8*2</f>
        <v>63.23529411764706</v>
      </c>
      <c r="Q8" s="250">
        <f>RANK(P8,$P$8:$P$10)</f>
        <v>1</v>
      </c>
      <c r="R8" s="250"/>
      <c r="S8" s="250"/>
      <c r="T8" s="251">
        <f>O8+L8+I8</f>
        <v>640</v>
      </c>
      <c r="U8" s="252"/>
      <c r="V8" s="249">
        <f>(J8+M8+P8)/3</f>
        <v>62.74509803921569</v>
      </c>
      <c r="W8" s="203"/>
    </row>
    <row r="9" spans="1:23" s="246" customFormat="1" ht="45.75" customHeight="1">
      <c r="A9" s="247">
        <f>RANK(V9,$V$8:$V$10)</f>
        <v>2</v>
      </c>
      <c r="B9" s="29" t="s">
        <v>156</v>
      </c>
      <c r="C9" s="30" t="s">
        <v>157</v>
      </c>
      <c r="D9" s="51"/>
      <c r="E9" s="61" t="s">
        <v>158</v>
      </c>
      <c r="F9" s="52" t="s">
        <v>159</v>
      </c>
      <c r="G9" s="177" t="s">
        <v>160</v>
      </c>
      <c r="H9" s="35" t="s">
        <v>12</v>
      </c>
      <c r="I9" s="248">
        <v>213.5</v>
      </c>
      <c r="J9" s="249">
        <f>I9/3.4-$R9*2</f>
        <v>62.794117647058826</v>
      </c>
      <c r="K9" s="250">
        <f>RANK(J9,$J$8:$J$10)</f>
        <v>1</v>
      </c>
      <c r="L9" s="248">
        <v>197.5</v>
      </c>
      <c r="M9" s="249">
        <f>L9/3.4-$R9*2</f>
        <v>58.08823529411765</v>
      </c>
      <c r="N9" s="250">
        <f>RANK(M9,$M$8:$M$10)</f>
        <v>2</v>
      </c>
      <c r="O9" s="248">
        <v>197.5</v>
      </c>
      <c r="P9" s="249">
        <f>O9/3.4-$R9*2</f>
        <v>58.08823529411765</v>
      </c>
      <c r="Q9" s="250">
        <f>RANK(P9,$P$8:$P$10)</f>
        <v>3</v>
      </c>
      <c r="R9" s="250"/>
      <c r="S9" s="250"/>
      <c r="T9" s="251">
        <f>O9+L9+I9</f>
        <v>608.5</v>
      </c>
      <c r="U9" s="252"/>
      <c r="V9" s="249">
        <f>(J9+M9+P9)/3</f>
        <v>59.656862745098046</v>
      </c>
      <c r="W9" s="203"/>
    </row>
    <row r="10" spans="1:23" s="246" customFormat="1" ht="45.75" customHeight="1">
      <c r="A10" s="247">
        <f>RANK(V10,$V$8:$V$10)</f>
        <v>3</v>
      </c>
      <c r="B10" s="56" t="s">
        <v>104</v>
      </c>
      <c r="C10" s="30" t="s">
        <v>105</v>
      </c>
      <c r="D10" s="57">
        <v>1</v>
      </c>
      <c r="E10" s="45" t="s">
        <v>116</v>
      </c>
      <c r="F10" s="48" t="s">
        <v>117</v>
      </c>
      <c r="G10" s="35" t="s">
        <v>57</v>
      </c>
      <c r="H10" s="31" t="s">
        <v>58</v>
      </c>
      <c r="I10" s="248">
        <v>194</v>
      </c>
      <c r="J10" s="249">
        <f>I10/3.4-$R10*2</f>
        <v>57.05882352941177</v>
      </c>
      <c r="K10" s="250">
        <f>RANK(J10,$J$8:$J$10)</f>
        <v>3</v>
      </c>
      <c r="L10" s="248">
        <v>193.5</v>
      </c>
      <c r="M10" s="249">
        <f>L10/3.4-$R10*2</f>
        <v>56.911764705882355</v>
      </c>
      <c r="N10" s="250">
        <f>RANK(M10,$M$8:$M$10)</f>
        <v>3</v>
      </c>
      <c r="O10" s="248">
        <v>198.5</v>
      </c>
      <c r="P10" s="249">
        <f>O10/3.4-$R10*2</f>
        <v>58.38235294117647</v>
      </c>
      <c r="Q10" s="250">
        <f>RANK(P10,$P$8:$P$10)</f>
        <v>2</v>
      </c>
      <c r="R10" s="250"/>
      <c r="S10" s="250"/>
      <c r="T10" s="251">
        <f>O10+L10+I10</f>
        <v>586</v>
      </c>
      <c r="U10" s="252"/>
      <c r="V10" s="249">
        <f>(J10+M10+P10)/3</f>
        <v>57.45098039215686</v>
      </c>
      <c r="W10" s="203"/>
    </row>
    <row r="11" spans="1:24" s="246" customFormat="1" ht="37.5" customHeight="1">
      <c r="A11" s="348" t="s">
        <v>161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244"/>
      <c r="X11" s="245"/>
    </row>
    <row r="12" spans="1:25" s="255" customFormat="1" ht="51.75" customHeight="1">
      <c r="A12" s="247">
        <f>RANK(V12,$V$12:$V$13)</f>
        <v>1</v>
      </c>
      <c r="B12" s="32" t="s">
        <v>162</v>
      </c>
      <c r="C12" s="64" t="s">
        <v>163</v>
      </c>
      <c r="D12" s="31" t="s">
        <v>164</v>
      </c>
      <c r="E12" s="61" t="s">
        <v>165</v>
      </c>
      <c r="F12" s="52" t="s">
        <v>166</v>
      </c>
      <c r="G12" s="253" t="s">
        <v>57</v>
      </c>
      <c r="H12" s="31" t="s">
        <v>12</v>
      </c>
      <c r="I12" s="248">
        <v>233.5</v>
      </c>
      <c r="J12" s="249">
        <f>I12/3.4-$R12*2</f>
        <v>68.67647058823529</v>
      </c>
      <c r="K12" s="250">
        <f>RANK(J12,$J$12:$J$13)</f>
        <v>1</v>
      </c>
      <c r="L12" s="248">
        <v>224.5</v>
      </c>
      <c r="M12" s="249">
        <f>L12/3.4-$R12*2</f>
        <v>66.02941176470588</v>
      </c>
      <c r="N12" s="250">
        <f>RANK(M12,$M$12:$M$13)</f>
        <v>1</v>
      </c>
      <c r="O12" s="248">
        <v>221</v>
      </c>
      <c r="P12" s="249">
        <f>O12/3.4-$R12*2</f>
        <v>65</v>
      </c>
      <c r="Q12" s="250">
        <f>RANK(P12,$P$12:$P$13)</f>
        <v>2</v>
      </c>
      <c r="R12" s="250"/>
      <c r="S12" s="250"/>
      <c r="T12" s="251">
        <f>O12+L12+I12</f>
        <v>679</v>
      </c>
      <c r="U12" s="252"/>
      <c r="V12" s="249">
        <f>(J12+M12+P12)/3</f>
        <v>66.56862745098039</v>
      </c>
      <c r="W12" s="254"/>
      <c r="Y12" s="256"/>
    </row>
    <row r="13" spans="1:25" s="255" customFormat="1" ht="51.75" customHeight="1">
      <c r="A13" s="247">
        <f>RANK(V13,$V$12:$V$13)</f>
        <v>2</v>
      </c>
      <c r="B13" s="32" t="s">
        <v>162</v>
      </c>
      <c r="C13" s="64" t="s">
        <v>163</v>
      </c>
      <c r="D13" s="57" t="s">
        <v>164</v>
      </c>
      <c r="E13" s="61" t="s">
        <v>167</v>
      </c>
      <c r="F13" s="62"/>
      <c r="G13" s="49" t="s">
        <v>57</v>
      </c>
      <c r="H13" s="49" t="s">
        <v>12</v>
      </c>
      <c r="I13" s="248">
        <v>225.5</v>
      </c>
      <c r="J13" s="249">
        <f>I13/3.4</f>
        <v>66.32352941176471</v>
      </c>
      <c r="K13" s="250">
        <f>RANK(J13,$J$12:$J$13)</f>
        <v>2</v>
      </c>
      <c r="L13" s="248">
        <v>219.5</v>
      </c>
      <c r="M13" s="249">
        <f>L13/3.4</f>
        <v>64.55882352941177</v>
      </c>
      <c r="N13" s="250">
        <f>RANK(M13,$M$12:$M$13)</f>
        <v>2</v>
      </c>
      <c r="O13" s="248">
        <v>226.5</v>
      </c>
      <c r="P13" s="249">
        <f>O13/3.4</f>
        <v>66.61764705882354</v>
      </c>
      <c r="Q13" s="250">
        <f>RANK(P13,$P$12:$P$13)</f>
        <v>1</v>
      </c>
      <c r="R13" s="250"/>
      <c r="S13" s="250"/>
      <c r="T13" s="251">
        <f>O13+L13+I13</f>
        <v>671.5</v>
      </c>
      <c r="U13" s="252"/>
      <c r="V13" s="249">
        <f>(J13+M13+P13)/3</f>
        <v>65.83333333333333</v>
      </c>
      <c r="W13" s="254"/>
      <c r="Y13" s="256"/>
    </row>
    <row r="14" spans="1:23" s="67" customFormat="1" ht="61.5" customHeight="1">
      <c r="A14" s="66" t="s">
        <v>80</v>
      </c>
      <c r="E14" s="68"/>
      <c r="H14" s="105"/>
      <c r="I14" s="69" t="s">
        <v>81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W14" s="106"/>
    </row>
    <row r="15" spans="1:23" s="67" customFormat="1" ht="61.5" customHeight="1">
      <c r="A15" s="66" t="s">
        <v>82</v>
      </c>
      <c r="E15" s="68"/>
      <c r="H15" s="107"/>
      <c r="I15" s="67" t="s">
        <v>83</v>
      </c>
      <c r="R15" s="66"/>
      <c r="W15" s="106"/>
    </row>
    <row r="16" spans="2:22" s="257" customFormat="1" ht="60.75" customHeight="1">
      <c r="B16" s="258"/>
      <c r="C16" s="259"/>
      <c r="D16" s="260"/>
      <c r="E16" s="260"/>
      <c r="F16" s="260"/>
      <c r="H16" s="261"/>
      <c r="I16" s="262"/>
      <c r="J16" s="263"/>
      <c r="L16" s="262"/>
      <c r="M16" s="263"/>
      <c r="O16" s="262"/>
      <c r="P16" s="263"/>
      <c r="V16" s="263"/>
    </row>
  </sheetData>
  <sheetProtection selectLockedCells="1" selectUnlockedCells="1"/>
  <mergeCells count="24">
    <mergeCell ref="A1:W1"/>
    <mergeCell ref="A2:W2"/>
    <mergeCell ref="A3:Y3"/>
    <mergeCell ref="A4:E4"/>
    <mergeCell ref="R4:X4"/>
    <mergeCell ref="W5:W6"/>
    <mergeCell ref="F5:F6"/>
    <mergeCell ref="G5:G6"/>
    <mergeCell ref="H5:H6"/>
    <mergeCell ref="I5:K5"/>
    <mergeCell ref="L5:N5"/>
    <mergeCell ref="O5:Q5"/>
    <mergeCell ref="A7:V7"/>
    <mergeCell ref="A11:V11"/>
    <mergeCell ref="R5:R6"/>
    <mergeCell ref="S5:S6"/>
    <mergeCell ref="T5:T6"/>
    <mergeCell ref="U5:U6"/>
    <mergeCell ref="V5:V6"/>
    <mergeCell ref="A5:A6"/>
    <mergeCell ref="B5:B6"/>
    <mergeCell ref="C5:C6"/>
    <mergeCell ref="D5:D6"/>
    <mergeCell ref="E5:E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J15"/>
  <sheetViews>
    <sheetView view="pageBreakPreview" zoomScale="75" zoomScaleSheetLayoutView="75" workbookViewId="0" topLeftCell="A2">
      <selection activeCell="J9" sqref="J9"/>
    </sheetView>
  </sheetViews>
  <sheetFormatPr defaultColWidth="10.66015625" defaultRowHeight="12.75"/>
  <cols>
    <col min="1" max="1" width="6.16015625" style="184" customWidth="1"/>
    <col min="2" max="2" width="30.16015625" style="185" customWidth="1"/>
    <col min="3" max="3" width="10.66015625" style="184" hidden="1" customWidth="1"/>
    <col min="4" max="4" width="6.33203125" style="186" customWidth="1"/>
    <col min="5" max="5" width="49.33203125" style="187" customWidth="1"/>
    <col min="6" max="6" width="10.66015625" style="184" hidden="1" customWidth="1"/>
    <col min="7" max="7" width="10.66015625" style="186" hidden="1" customWidth="1"/>
    <col min="8" max="8" width="29.33203125" style="184" customWidth="1"/>
    <col min="9" max="9" width="10.66015625" style="184" hidden="1" customWidth="1"/>
    <col min="10" max="10" width="9.66015625" style="188" customWidth="1"/>
    <col min="11" max="11" width="13.16015625" style="189" customWidth="1"/>
    <col min="12" max="12" width="8" style="184" customWidth="1"/>
    <col min="13" max="13" width="9.16015625" style="188" customWidth="1"/>
    <col min="14" max="14" width="11.83203125" style="189" customWidth="1"/>
    <col min="15" max="15" width="5.83203125" style="184" customWidth="1"/>
    <col min="16" max="16" width="8.66015625" style="188" customWidth="1"/>
    <col min="17" max="17" width="11" style="189" customWidth="1"/>
    <col min="18" max="18" width="7.33203125" style="184" customWidth="1"/>
    <col min="19" max="19" width="4.83203125" style="184" customWidth="1"/>
    <col min="20" max="20" width="5.16015625" style="184" customWidth="1"/>
    <col min="21" max="21" width="10.16015625" style="184" customWidth="1"/>
    <col min="22" max="22" width="10.66015625" style="184" hidden="1" customWidth="1"/>
    <col min="23" max="23" width="11.33203125" style="189" customWidth="1"/>
    <col min="24" max="24" width="6.66015625" style="184" hidden="1" customWidth="1"/>
    <col min="25" max="26" width="10.66015625" style="184" hidden="1" customWidth="1"/>
    <col min="27" max="16384" width="10.66015625" style="184" customWidth="1"/>
  </cols>
  <sheetData>
    <row r="1" spans="1:36" s="119" customFormat="1" ht="12.75" hidden="1">
      <c r="A1" s="109" t="s">
        <v>0</v>
      </c>
      <c r="B1" s="110"/>
      <c r="C1" s="109" t="s">
        <v>1</v>
      </c>
      <c r="D1" s="111"/>
      <c r="E1" s="112"/>
      <c r="F1" s="109" t="s">
        <v>2</v>
      </c>
      <c r="G1" s="113"/>
      <c r="H1" s="114"/>
      <c r="I1" s="114"/>
      <c r="J1" s="115"/>
      <c r="K1" s="116" t="s">
        <v>3</v>
      </c>
      <c r="L1" s="117"/>
      <c r="M1" s="115"/>
      <c r="N1" s="116" t="s">
        <v>4</v>
      </c>
      <c r="O1" s="117"/>
      <c r="P1" s="115"/>
      <c r="Q1" s="116" t="s">
        <v>5</v>
      </c>
      <c r="R1" s="117"/>
      <c r="S1" s="117"/>
      <c r="T1" s="117"/>
      <c r="U1" s="117"/>
      <c r="V1" s="117"/>
      <c r="W1" s="118" t="s">
        <v>6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J1" s="120"/>
    </row>
    <row r="2" spans="1:24" s="121" customFormat="1" ht="51" customHeight="1">
      <c r="A2" s="326" t="s">
        <v>149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</row>
    <row r="3" spans="1:23" s="122" customFormat="1" ht="27.75" customHeight="1">
      <c r="A3" s="310" t="s">
        <v>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</row>
    <row r="4" spans="1:25" s="137" customFormat="1" ht="22.5" customHeight="1">
      <c r="A4" s="368" t="s">
        <v>168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9"/>
      <c r="Y4" s="264" t="s">
        <v>169</v>
      </c>
    </row>
    <row r="5" spans="1:25" s="124" customFormat="1" ht="24" customHeight="1">
      <c r="A5" s="370" t="s">
        <v>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148" t="s">
        <v>85</v>
      </c>
    </row>
    <row r="6" spans="1:24" s="125" customFormat="1" ht="27.75" customHeight="1">
      <c r="A6" s="371" t="s">
        <v>150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</row>
    <row r="7" spans="1:24" s="129" customFormat="1" ht="21.75" customHeight="1">
      <c r="A7" s="328" t="s">
        <v>12</v>
      </c>
      <c r="B7" s="328"/>
      <c r="C7" s="328"/>
      <c r="D7" s="328"/>
      <c r="E7" s="328"/>
      <c r="F7" s="126"/>
      <c r="G7" s="126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312" t="s">
        <v>13</v>
      </c>
      <c r="S7" s="312"/>
      <c r="T7" s="312"/>
      <c r="U7" s="312"/>
      <c r="V7" s="312"/>
      <c r="W7" s="312"/>
      <c r="X7" s="312"/>
    </row>
    <row r="8" spans="1:24" s="133" customFormat="1" ht="13.5" customHeight="1">
      <c r="A8" s="329" t="s">
        <v>14</v>
      </c>
      <c r="B8" s="330" t="s">
        <v>95</v>
      </c>
      <c r="C8" s="331" t="s">
        <v>16</v>
      </c>
      <c r="D8" s="331" t="s">
        <v>17</v>
      </c>
      <c r="E8" s="322" t="s">
        <v>18</v>
      </c>
      <c r="F8" s="322" t="s">
        <v>19</v>
      </c>
      <c r="G8" s="322" t="s">
        <v>20</v>
      </c>
      <c r="H8" s="323" t="s">
        <v>21</v>
      </c>
      <c r="I8" s="132"/>
      <c r="J8" s="324" t="s">
        <v>22</v>
      </c>
      <c r="K8" s="324"/>
      <c r="L8" s="324"/>
      <c r="M8" s="325" t="s">
        <v>23</v>
      </c>
      <c r="N8" s="325"/>
      <c r="O8" s="325"/>
      <c r="P8" s="324" t="s">
        <v>24</v>
      </c>
      <c r="Q8" s="324"/>
      <c r="R8" s="324"/>
      <c r="S8" s="319" t="s">
        <v>25</v>
      </c>
      <c r="T8" s="319" t="s">
        <v>26</v>
      </c>
      <c r="U8" s="320" t="s">
        <v>27</v>
      </c>
      <c r="V8" s="320" t="s">
        <v>28</v>
      </c>
      <c r="W8" s="321" t="s">
        <v>29</v>
      </c>
      <c r="X8" s="320" t="s">
        <v>30</v>
      </c>
    </row>
    <row r="9" spans="1:24" s="133" customFormat="1" ht="38.25" customHeight="1">
      <c r="A9" s="329"/>
      <c r="B9" s="330"/>
      <c r="C9" s="331"/>
      <c r="D9" s="331"/>
      <c r="E9" s="322"/>
      <c r="F9" s="322"/>
      <c r="G9" s="322"/>
      <c r="H9" s="323"/>
      <c r="I9" s="132"/>
      <c r="J9" s="134" t="s">
        <v>31</v>
      </c>
      <c r="K9" s="135" t="s">
        <v>32</v>
      </c>
      <c r="L9" s="136" t="s">
        <v>33</v>
      </c>
      <c r="M9" s="134" t="s">
        <v>31</v>
      </c>
      <c r="N9" s="135" t="s">
        <v>32</v>
      </c>
      <c r="O9" s="136" t="s">
        <v>33</v>
      </c>
      <c r="P9" s="134" t="s">
        <v>31</v>
      </c>
      <c r="Q9" s="135" t="s">
        <v>32</v>
      </c>
      <c r="R9" s="136" t="s">
        <v>33</v>
      </c>
      <c r="S9" s="319"/>
      <c r="T9" s="319"/>
      <c r="U9" s="320"/>
      <c r="V9" s="320"/>
      <c r="W9" s="321"/>
      <c r="X9" s="320"/>
    </row>
    <row r="10" spans="1:24" s="139" customFormat="1" ht="33.75" customHeight="1">
      <c r="A10" s="313" t="s">
        <v>170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265"/>
    </row>
    <row r="11" spans="1:36" s="149" customFormat="1" ht="45" customHeight="1">
      <c r="A11" s="164">
        <f>RANK(W11,$W$11:$W$12)</f>
        <v>1</v>
      </c>
      <c r="B11" s="32" t="s">
        <v>171</v>
      </c>
      <c r="C11" s="64"/>
      <c r="D11" s="57" t="s">
        <v>79</v>
      </c>
      <c r="E11" s="266" t="s">
        <v>172</v>
      </c>
      <c r="F11" s="267" t="s">
        <v>173</v>
      </c>
      <c r="G11" s="268" t="s">
        <v>57</v>
      </c>
      <c r="H11" s="269" t="s">
        <v>12</v>
      </c>
      <c r="I11" s="165"/>
      <c r="J11" s="166">
        <v>208</v>
      </c>
      <c r="K11" s="167">
        <f>J11/3.2</f>
        <v>65</v>
      </c>
      <c r="L11" s="168">
        <f>RANK(K11,$K$11:$K$12,0)</f>
        <v>1</v>
      </c>
      <c r="M11" s="166">
        <v>206.6</v>
      </c>
      <c r="N11" s="167">
        <f>M11/3.2</f>
        <v>64.5625</v>
      </c>
      <c r="O11" s="168">
        <f>RANK(N11,$N$11:$N$12,0)</f>
        <v>1</v>
      </c>
      <c r="P11" s="166">
        <v>210</v>
      </c>
      <c r="Q11" s="167">
        <f>P11/3.2</f>
        <v>65.625</v>
      </c>
      <c r="R11" s="168">
        <f>RANK(Q11,$Q$11:$Q$12,0)</f>
        <v>1</v>
      </c>
      <c r="S11" s="168"/>
      <c r="T11" s="168"/>
      <c r="U11" s="169">
        <f>P11+M11+J11</f>
        <v>624.6</v>
      </c>
      <c r="V11" s="170"/>
      <c r="W11" s="167">
        <f>(K11+N11+Q11)/3</f>
        <v>65.0625</v>
      </c>
      <c r="X11" s="148"/>
      <c r="Y11" s="139"/>
      <c r="Z11" s="139" t="e">
        <f>RANK(W11,$W$12:$W$12)</f>
        <v>#N/A</v>
      </c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36" s="149" customFormat="1" ht="45" customHeight="1">
      <c r="A12" s="164">
        <f>RANK(W12,$W$11:$W$12)</f>
        <v>2</v>
      </c>
      <c r="B12" s="32" t="s">
        <v>171</v>
      </c>
      <c r="C12" s="64" t="s">
        <v>174</v>
      </c>
      <c r="D12" s="57" t="s">
        <v>79</v>
      </c>
      <c r="E12" s="65" t="s">
        <v>175</v>
      </c>
      <c r="F12" s="52" t="s">
        <v>176</v>
      </c>
      <c r="G12" s="49" t="s">
        <v>177</v>
      </c>
      <c r="H12" s="270" t="s">
        <v>12</v>
      </c>
      <c r="I12" s="165"/>
      <c r="J12" s="166">
        <v>203.5</v>
      </c>
      <c r="K12" s="167">
        <f>J12/3.2</f>
        <v>63.59375</v>
      </c>
      <c r="L12" s="168">
        <f>RANK(K12,$K$11:$K$12,0)</f>
        <v>2</v>
      </c>
      <c r="M12" s="166">
        <v>203.5</v>
      </c>
      <c r="N12" s="167">
        <f>M12/3.2</f>
        <v>63.59375</v>
      </c>
      <c r="O12" s="168">
        <f>RANK(N12,$N$11:$N$12,0)</f>
        <v>2</v>
      </c>
      <c r="P12" s="166">
        <v>207.5</v>
      </c>
      <c r="Q12" s="167">
        <f>P12/3.2</f>
        <v>64.84375</v>
      </c>
      <c r="R12" s="168">
        <f>RANK(Q12,$Q$11:$Q$12,0)</f>
        <v>2</v>
      </c>
      <c r="S12" s="168"/>
      <c r="T12" s="168"/>
      <c r="U12" s="169">
        <f>P12+M12+J12</f>
        <v>614.5</v>
      </c>
      <c r="V12" s="170"/>
      <c r="W12" s="167">
        <f>(K12+N12+Q12)/3</f>
        <v>64.01041666666667</v>
      </c>
      <c r="X12" s="148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23" s="108" customFormat="1" ht="37.5" customHeight="1">
      <c r="A13" s="69" t="s">
        <v>80</v>
      </c>
      <c r="H13" s="69" t="s">
        <v>81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W13" s="183"/>
    </row>
    <row r="14" spans="1:23" s="108" customFormat="1" ht="37.5" customHeight="1">
      <c r="A14" s="69" t="s">
        <v>82</v>
      </c>
      <c r="H14" s="105" t="s">
        <v>83</v>
      </c>
      <c r="R14" s="69"/>
      <c r="W14" s="183"/>
    </row>
    <row r="15" ht="12.75">
      <c r="W15" s="184"/>
    </row>
  </sheetData>
  <sheetProtection selectLockedCells="1" selectUnlockedCells="1"/>
  <mergeCells count="25">
    <mergeCell ref="A7:E7"/>
    <mergeCell ref="R7:X7"/>
    <mergeCell ref="A2:X2"/>
    <mergeCell ref="A3:W3"/>
    <mergeCell ref="A4:X4"/>
    <mergeCell ref="A5:X5"/>
    <mergeCell ref="A6:X6"/>
    <mergeCell ref="A10:W10"/>
    <mergeCell ref="G8:G9"/>
    <mergeCell ref="H8:H9"/>
    <mergeCell ref="J8:L8"/>
    <mergeCell ref="M8:O8"/>
    <mergeCell ref="P8:R8"/>
    <mergeCell ref="S8:S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W9"/>
    <mergeCell ref="X8:X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I17"/>
  <sheetViews>
    <sheetView view="pageBreakPreview" zoomScale="90" zoomScaleSheetLayoutView="90" workbookViewId="0" topLeftCell="A2">
      <selection activeCell="H23" sqref="H23"/>
    </sheetView>
  </sheetViews>
  <sheetFormatPr defaultColWidth="10.66015625" defaultRowHeight="12.75"/>
  <cols>
    <col min="1" max="1" width="6.83203125" style="81" customWidth="1"/>
    <col min="2" max="2" width="24.66015625" style="81" customWidth="1"/>
    <col min="3" max="3" width="10.66015625" style="81" hidden="1" customWidth="1"/>
    <col min="4" max="4" width="6.33203125" style="82" customWidth="1"/>
    <col min="5" max="5" width="46.33203125" style="83" customWidth="1"/>
    <col min="6" max="6" width="10.66015625" style="81" hidden="1" customWidth="1"/>
    <col min="7" max="7" width="10.66015625" style="82" hidden="1" customWidth="1"/>
    <col min="8" max="8" width="29" style="81" customWidth="1"/>
    <col min="9" max="9" width="10.66015625" style="81" hidden="1" customWidth="1"/>
    <col min="10" max="10" width="11.16015625" style="84" customWidth="1"/>
    <col min="11" max="11" width="10.66015625" style="85" customWidth="1"/>
    <col min="12" max="12" width="5.83203125" style="81" customWidth="1"/>
    <col min="13" max="13" width="9.16015625" style="84" customWidth="1"/>
    <col min="14" max="14" width="11.83203125" style="85" customWidth="1"/>
    <col min="15" max="15" width="5.83203125" style="81" customWidth="1"/>
    <col min="16" max="16" width="8.66015625" style="84" customWidth="1"/>
    <col min="17" max="17" width="11" style="85" customWidth="1"/>
    <col min="18" max="18" width="6" style="81" customWidth="1"/>
    <col min="19" max="20" width="4.5" style="81" customWidth="1"/>
    <col min="21" max="21" width="8.83203125" style="81" customWidth="1"/>
    <col min="22" max="22" width="10.66015625" style="81" hidden="1" customWidth="1"/>
    <col min="23" max="23" width="12.16015625" style="85" customWidth="1"/>
    <col min="24" max="24" width="7.33203125" style="81" hidden="1" customWidth="1"/>
    <col min="25" max="26" width="10.66015625" style="81" customWidth="1"/>
    <col min="27" max="16384" width="10.66015625" style="81" customWidth="1"/>
  </cols>
  <sheetData>
    <row r="1" spans="1:35" s="10" customFormat="1" ht="14.25" hidden="1">
      <c r="A1" s="1" t="s">
        <v>0</v>
      </c>
      <c r="B1" s="2"/>
      <c r="C1" s="1" t="s">
        <v>1</v>
      </c>
      <c r="D1" s="3"/>
      <c r="E1" s="4"/>
      <c r="F1" s="1" t="s">
        <v>2</v>
      </c>
      <c r="G1" s="5"/>
      <c r="H1" s="2"/>
      <c r="I1" s="2"/>
      <c r="J1" s="6"/>
      <c r="K1" s="7" t="s">
        <v>3</v>
      </c>
      <c r="L1" s="8"/>
      <c r="M1" s="6"/>
      <c r="N1" s="7" t="s">
        <v>4</v>
      </c>
      <c r="O1" s="8"/>
      <c r="P1" s="6"/>
      <c r="Q1" s="7" t="s">
        <v>5</v>
      </c>
      <c r="R1" s="8"/>
      <c r="S1" s="8"/>
      <c r="T1" s="8"/>
      <c r="U1" s="8"/>
      <c r="V1" s="8"/>
      <c r="W1" s="9" t="s">
        <v>6</v>
      </c>
      <c r="Y1" s="11"/>
      <c r="Z1" s="11"/>
      <c r="AA1" s="11"/>
      <c r="AB1" s="11"/>
      <c r="AC1" s="11"/>
      <c r="AD1" s="11"/>
      <c r="AE1" s="11"/>
      <c r="AF1" s="11"/>
      <c r="AG1" s="11"/>
      <c r="AI1" s="11"/>
    </row>
    <row r="2" spans="1:24" s="12" customFormat="1" ht="34.5" customHeight="1">
      <c r="A2" s="286" t="s">
        <v>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4" s="14" customFormat="1" ht="18" customHeight="1" hidden="1">
      <c r="A3" s="287" t="s">
        <v>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13"/>
    </row>
    <row r="4" spans="1:24" s="15" customFormat="1" ht="25.5" customHeight="1">
      <c r="A4" s="288" t="s">
        <v>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16" customFormat="1" ht="39" customHeight="1">
      <c r="A5" s="287" t="s">
        <v>178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</row>
    <row r="6" spans="1:24" s="17" customFormat="1" ht="31.5" customHeight="1">
      <c r="A6" s="289" t="s">
        <v>179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</row>
    <row r="7" spans="1:24" s="21" customFormat="1" ht="23.25" customHeight="1">
      <c r="A7" s="290" t="s">
        <v>12</v>
      </c>
      <c r="B7" s="290"/>
      <c r="C7" s="290"/>
      <c r="D7" s="290"/>
      <c r="E7" s="290"/>
      <c r="F7" s="18"/>
      <c r="G7" s="18"/>
      <c r="H7" s="19"/>
      <c r="I7" s="19"/>
      <c r="J7" s="20"/>
      <c r="K7" s="20"/>
      <c r="L7" s="20"/>
      <c r="M7" s="20"/>
      <c r="N7" s="20"/>
      <c r="O7" s="20"/>
      <c r="P7" s="20"/>
      <c r="R7" s="372" t="s">
        <v>13</v>
      </c>
      <c r="S7" s="372"/>
      <c r="T7" s="372"/>
      <c r="U7" s="372"/>
      <c r="V7" s="372"/>
      <c r="W7" s="372"/>
      <c r="X7" s="271"/>
    </row>
    <row r="8" spans="1:24" s="24" customFormat="1" ht="13.5" customHeight="1">
      <c r="A8" s="284" t="s">
        <v>14</v>
      </c>
      <c r="B8" s="280" t="s">
        <v>15</v>
      </c>
      <c r="C8" s="285" t="s">
        <v>16</v>
      </c>
      <c r="D8" s="285" t="s">
        <v>17</v>
      </c>
      <c r="E8" s="280" t="s">
        <v>18</v>
      </c>
      <c r="F8" s="280" t="s">
        <v>19</v>
      </c>
      <c r="G8" s="280" t="s">
        <v>20</v>
      </c>
      <c r="H8" s="281" t="s">
        <v>21</v>
      </c>
      <c r="I8" s="23"/>
      <c r="J8" s="282" t="s">
        <v>22</v>
      </c>
      <c r="K8" s="282"/>
      <c r="L8" s="282"/>
      <c r="M8" s="283" t="s">
        <v>23</v>
      </c>
      <c r="N8" s="283"/>
      <c r="O8" s="283"/>
      <c r="P8" s="282" t="s">
        <v>24</v>
      </c>
      <c r="Q8" s="282"/>
      <c r="R8" s="282"/>
      <c r="S8" s="278" t="s">
        <v>25</v>
      </c>
      <c r="T8" s="278" t="s">
        <v>26</v>
      </c>
      <c r="U8" s="278" t="s">
        <v>27</v>
      </c>
      <c r="V8" s="278" t="s">
        <v>28</v>
      </c>
      <c r="W8" s="279" t="s">
        <v>29</v>
      </c>
      <c r="X8" s="278" t="s">
        <v>30</v>
      </c>
    </row>
    <row r="9" spans="1:24" s="24" customFormat="1" ht="50.25" customHeight="1">
      <c r="A9" s="284"/>
      <c r="B9" s="280"/>
      <c r="C9" s="285"/>
      <c r="D9" s="285"/>
      <c r="E9" s="280"/>
      <c r="F9" s="280"/>
      <c r="G9" s="280"/>
      <c r="H9" s="281"/>
      <c r="I9" s="23"/>
      <c r="J9" s="25" t="s">
        <v>31</v>
      </c>
      <c r="K9" s="26" t="s">
        <v>32</v>
      </c>
      <c r="L9" s="27" t="s">
        <v>33</v>
      </c>
      <c r="M9" s="25" t="s">
        <v>31</v>
      </c>
      <c r="N9" s="26" t="s">
        <v>32</v>
      </c>
      <c r="O9" s="27" t="s">
        <v>33</v>
      </c>
      <c r="P9" s="25" t="s">
        <v>31</v>
      </c>
      <c r="Q9" s="26" t="s">
        <v>32</v>
      </c>
      <c r="R9" s="27" t="s">
        <v>33</v>
      </c>
      <c r="S9" s="278"/>
      <c r="T9" s="278"/>
      <c r="U9" s="278"/>
      <c r="V9" s="278"/>
      <c r="W9" s="279"/>
      <c r="X9" s="278"/>
    </row>
    <row r="10" spans="1:26" s="43" customFormat="1" ht="39" customHeight="1">
      <c r="A10" s="28">
        <f>RANK(W10,$W$10:$W$13)</f>
        <v>1</v>
      </c>
      <c r="B10" s="29" t="s">
        <v>180</v>
      </c>
      <c r="C10" s="50" t="s">
        <v>181</v>
      </c>
      <c r="D10" s="172" t="s">
        <v>37</v>
      </c>
      <c r="E10" s="61" t="s">
        <v>182</v>
      </c>
      <c r="F10" s="62" t="s">
        <v>183</v>
      </c>
      <c r="G10" s="172" t="s">
        <v>184</v>
      </c>
      <c r="H10" s="31" t="s">
        <v>12</v>
      </c>
      <c r="I10" s="272"/>
      <c r="J10" s="37">
        <v>179.5</v>
      </c>
      <c r="K10" s="38">
        <f>J10/2.6</f>
        <v>69.03846153846153</v>
      </c>
      <c r="L10" s="39">
        <f>RANK(K10,K$10:K$13,0)</f>
        <v>1</v>
      </c>
      <c r="M10" s="37">
        <v>175.5</v>
      </c>
      <c r="N10" s="38">
        <f>M10/2.6</f>
        <v>67.5</v>
      </c>
      <c r="O10" s="39">
        <f>RANK(N10,N$10:N$13,0)</f>
        <v>1</v>
      </c>
      <c r="P10" s="37">
        <v>168.5</v>
      </c>
      <c r="Q10" s="38">
        <f>P10/2.6</f>
        <v>64.8076923076923</v>
      </c>
      <c r="R10" s="39">
        <f>RANK(Q10,Q$10:Q$13,0)</f>
        <v>1</v>
      </c>
      <c r="S10" s="39"/>
      <c r="T10" s="39"/>
      <c r="U10" s="40">
        <f>P10+M10+J10</f>
        <v>523.5</v>
      </c>
      <c r="V10" s="41"/>
      <c r="W10" s="38">
        <f>(K10+N10+Q10)/3</f>
        <v>67.11538461538463</v>
      </c>
      <c r="X10" s="273"/>
      <c r="Z10" s="44"/>
    </row>
    <row r="11" spans="1:26" s="43" customFormat="1" ht="39" customHeight="1">
      <c r="A11" s="28">
        <f>RANK(W11,$W$10:$W$13)</f>
        <v>2</v>
      </c>
      <c r="B11" s="56" t="s">
        <v>185</v>
      </c>
      <c r="C11" s="50" t="s">
        <v>186</v>
      </c>
      <c r="D11" s="57"/>
      <c r="E11" s="58" t="s">
        <v>187</v>
      </c>
      <c r="F11" s="59" t="s">
        <v>188</v>
      </c>
      <c r="G11" s="60" t="s">
        <v>66</v>
      </c>
      <c r="H11" s="35" t="s">
        <v>12</v>
      </c>
      <c r="I11" s="272"/>
      <c r="J11" s="37">
        <v>169</v>
      </c>
      <c r="K11" s="38">
        <f>J11/2.6</f>
        <v>65</v>
      </c>
      <c r="L11" s="39">
        <f>RANK(K11,K$10:K$13,0)</f>
        <v>3</v>
      </c>
      <c r="M11" s="37">
        <v>167.5</v>
      </c>
      <c r="N11" s="38">
        <f>M11/2.6</f>
        <v>64.42307692307692</v>
      </c>
      <c r="O11" s="39">
        <f>RANK(N11,N$10:N$13,0)</f>
        <v>2</v>
      </c>
      <c r="P11" s="37">
        <v>165.5</v>
      </c>
      <c r="Q11" s="38">
        <f>P11/2.6</f>
        <v>63.65384615384615</v>
      </c>
      <c r="R11" s="39">
        <f>RANK(Q11,Q$10:Q$13,0)</f>
        <v>2</v>
      </c>
      <c r="S11" s="39"/>
      <c r="T11" s="39"/>
      <c r="U11" s="40">
        <f>P11+M11+J11</f>
        <v>502</v>
      </c>
      <c r="V11" s="41"/>
      <c r="W11" s="38">
        <f>(K11+N11+Q11)/3</f>
        <v>64.35897435897435</v>
      </c>
      <c r="X11" s="273"/>
      <c r="Z11" s="44"/>
    </row>
    <row r="12" spans="1:26" s="43" customFormat="1" ht="39" customHeight="1">
      <c r="A12" s="28">
        <f>RANK(W12,$W$10:$W$13)</f>
        <v>3</v>
      </c>
      <c r="B12" s="32" t="s">
        <v>49</v>
      </c>
      <c r="C12" s="50" t="s">
        <v>50</v>
      </c>
      <c r="D12" s="51">
        <v>1</v>
      </c>
      <c r="E12" s="45" t="s">
        <v>189</v>
      </c>
      <c r="F12" s="52" t="s">
        <v>190</v>
      </c>
      <c r="G12" s="49" t="s">
        <v>191</v>
      </c>
      <c r="H12" s="35" t="s">
        <v>12</v>
      </c>
      <c r="I12" s="272"/>
      <c r="J12" s="37">
        <v>178.5</v>
      </c>
      <c r="K12" s="38">
        <f>J12/2.6</f>
        <v>68.65384615384615</v>
      </c>
      <c r="L12" s="39">
        <f>RANK(K12,K$10:K$13,0)</f>
        <v>2</v>
      </c>
      <c r="M12" s="37">
        <v>160.5</v>
      </c>
      <c r="N12" s="38">
        <f>M12/2.6</f>
        <v>61.730769230769226</v>
      </c>
      <c r="O12" s="39">
        <f>RANK(N12,N$10:N$13,0)</f>
        <v>4</v>
      </c>
      <c r="P12" s="37">
        <v>161.5</v>
      </c>
      <c r="Q12" s="38">
        <f>P12/2.6</f>
        <v>62.11538461538461</v>
      </c>
      <c r="R12" s="39">
        <f>RANK(Q12,Q$10:Q$13,0)</f>
        <v>3</v>
      </c>
      <c r="S12" s="39"/>
      <c r="T12" s="39"/>
      <c r="U12" s="40">
        <f>P12+M12+J12</f>
        <v>500.5</v>
      </c>
      <c r="V12" s="41"/>
      <c r="W12" s="38">
        <f>(K12+N12+Q12)/3</f>
        <v>64.16666666666666</v>
      </c>
      <c r="X12" s="273"/>
      <c r="Z12" s="44"/>
    </row>
    <row r="13" spans="1:26" s="43" customFormat="1" ht="39" customHeight="1">
      <c r="A13" s="28">
        <f>RANK(W13,$W$10:$W$13)</f>
        <v>4</v>
      </c>
      <c r="B13" s="32" t="s">
        <v>49</v>
      </c>
      <c r="C13" s="50" t="s">
        <v>50</v>
      </c>
      <c r="D13" s="31">
        <v>1</v>
      </c>
      <c r="E13" s="45" t="s">
        <v>192</v>
      </c>
      <c r="F13" s="52" t="s">
        <v>193</v>
      </c>
      <c r="G13" s="49" t="s">
        <v>191</v>
      </c>
      <c r="H13" s="35" t="s">
        <v>12</v>
      </c>
      <c r="I13" s="272"/>
      <c r="J13" s="37">
        <v>161</v>
      </c>
      <c r="K13" s="38">
        <f>J13/2.6</f>
        <v>61.92307692307692</v>
      </c>
      <c r="L13" s="39">
        <f>RANK(K13,K$10:K$13,0)</f>
        <v>4</v>
      </c>
      <c r="M13" s="37">
        <v>163</v>
      </c>
      <c r="N13" s="38">
        <f>M13/2.6</f>
        <v>62.69230769230769</v>
      </c>
      <c r="O13" s="39">
        <f>RANK(N13,N$10:N$13,0)</f>
        <v>3</v>
      </c>
      <c r="P13" s="37">
        <v>151</v>
      </c>
      <c r="Q13" s="38">
        <f>P13/2.6</f>
        <v>58.07692307692307</v>
      </c>
      <c r="R13" s="39">
        <f>RANK(Q13,Q$10:Q$13,0)</f>
        <v>4</v>
      </c>
      <c r="S13" s="39"/>
      <c r="T13" s="39"/>
      <c r="U13" s="40">
        <f>P13+M13+J13</f>
        <v>475</v>
      </c>
      <c r="V13" s="41"/>
      <c r="W13" s="38">
        <f>(K13+N13+Q13)/3</f>
        <v>60.89743589743589</v>
      </c>
      <c r="X13" s="273"/>
      <c r="Z13" s="44"/>
    </row>
    <row r="14" spans="1:23" s="70" customFormat="1" ht="52.5" customHeight="1">
      <c r="A14" s="66" t="s">
        <v>80</v>
      </c>
      <c r="B14" s="67"/>
      <c r="C14" s="67"/>
      <c r="D14" s="67"/>
      <c r="E14" s="68"/>
      <c r="F14" s="67"/>
      <c r="G14" s="67"/>
      <c r="H14" s="69" t="s">
        <v>81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W14" s="72"/>
    </row>
    <row r="15" spans="1:23" s="70" customFormat="1" ht="52.5" customHeight="1">
      <c r="A15" s="66" t="s">
        <v>82</v>
      </c>
      <c r="B15" s="67"/>
      <c r="C15" s="67"/>
      <c r="D15" s="67"/>
      <c r="E15" s="68"/>
      <c r="F15" s="67"/>
      <c r="G15" s="67"/>
      <c r="H15" s="67" t="s">
        <v>83</v>
      </c>
      <c r="R15" s="71"/>
      <c r="W15" s="72"/>
    </row>
    <row r="16" spans="1:24" s="74" customFormat="1" ht="39" customHeight="1">
      <c r="A16" s="73"/>
      <c r="C16" s="75"/>
      <c r="D16" s="75"/>
      <c r="F16" s="75"/>
      <c r="G16" s="75"/>
      <c r="H16" s="76"/>
      <c r="I16" s="76"/>
      <c r="J16" s="77"/>
      <c r="L16" s="78"/>
      <c r="M16" s="79"/>
      <c r="N16" s="80"/>
      <c r="O16" s="78"/>
      <c r="P16" s="79"/>
      <c r="Q16" s="80"/>
      <c r="R16" s="78"/>
      <c r="S16" s="78"/>
      <c r="T16" s="78"/>
      <c r="U16" s="78"/>
      <c r="V16" s="78"/>
      <c r="W16" s="78"/>
      <c r="X16" s="78"/>
    </row>
    <row r="17" ht="12.75">
      <c r="W17" s="81"/>
    </row>
  </sheetData>
  <sheetProtection selectLockedCells="1" selectUnlockedCells="1"/>
  <mergeCells count="24">
    <mergeCell ref="A7:E7"/>
    <mergeCell ref="R7:W7"/>
    <mergeCell ref="A2:X2"/>
    <mergeCell ref="A3:W3"/>
    <mergeCell ref="A4:X4"/>
    <mergeCell ref="A5:X5"/>
    <mergeCell ref="A6:X6"/>
    <mergeCell ref="S8:S9"/>
    <mergeCell ref="A8:A9"/>
    <mergeCell ref="B8:B9"/>
    <mergeCell ref="C8:C9"/>
    <mergeCell ref="D8:D9"/>
    <mergeCell ref="E8:E9"/>
    <mergeCell ref="F8:F9"/>
    <mergeCell ref="G8:G9"/>
    <mergeCell ref="H8:H9"/>
    <mergeCell ref="J8:L8"/>
    <mergeCell ref="M8:O8"/>
    <mergeCell ref="P8:R8"/>
    <mergeCell ref="T8:T9"/>
    <mergeCell ref="U8:U9"/>
    <mergeCell ref="V8:V9"/>
    <mergeCell ref="W8:W9"/>
    <mergeCell ref="X8:X9"/>
  </mergeCells>
  <conditionalFormatting sqref="B13">
    <cfRule type="duplicateValues" priority="1" dxfId="0" stopIfTrue="1">
      <formula>AND(COUNTIF($B$13:$B$13,B13)&gt;1,NOT(ISBLANK(B13)))</formula>
    </cfRule>
  </conditionalFormatting>
  <printOptions horizontalCentered="1"/>
  <pageMargins left="0" right="0" top="0" bottom="0" header="0.511805555555556" footer="0.511805555555556"/>
  <pageSetup horizontalDpi="300" verticalDpi="300" orientation="landscape" paperSize="9" scale="70" r:id="rId2"/>
  <rowBreaks count="1" manualBreakCount="1">
    <brk id="1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dcterms:created xsi:type="dcterms:W3CDTF">2019-01-27T13:07:58Z</dcterms:created>
  <dcterms:modified xsi:type="dcterms:W3CDTF">2019-01-27T18:26:31Z</dcterms:modified>
  <cp:category/>
  <cp:version/>
  <cp:contentType/>
  <cp:contentStatus/>
</cp:coreProperties>
</file>