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6380" windowHeight="7635" tabRatio="613" activeTab="3"/>
  </bookViews>
  <sheets>
    <sheet name="МП" sheetId="8" r:id="rId1"/>
    <sheet name="ППЮ" sheetId="9" r:id="rId2"/>
    <sheet name="ПП дети" sheetId="5" r:id="rId3"/>
    <sheet name="по выбору" sheetId="6" r:id="rId4"/>
  </sheets>
  <definedNames>
    <definedName name="__xlnm.Print_Area" localSheetId="0">'МП'!$A$1:$T$18</definedName>
    <definedName name="__xlnm.Print_Area" localSheetId="3">'по выбору'!$A$1:$T$18</definedName>
    <definedName name="__xlnm.Print_Area" localSheetId="2">'ПП дети'!$A$1:$T$33</definedName>
    <definedName name="__xlnm.Print_Area" localSheetId="1">'ППЮ'!$A$1:$T$32</definedName>
    <definedName name="__паспорта_ФКСР_лошади" localSheetId="3">"#REF!"</definedName>
    <definedName name="__паспорта_ФКСР_лошади" localSheetId="2">"#REF!"</definedName>
    <definedName name="__паспорта_ФКСР_лошади">"#REF!"</definedName>
    <definedName name="Test" localSheetId="3">"#REF!"</definedName>
    <definedName name="Test" localSheetId="2">"#REF!"</definedName>
    <definedName name="Test">"#REF!"</definedName>
    <definedName name="БП" localSheetId="3">"#REF!"</definedName>
    <definedName name="БП" localSheetId="2">"#REF!"</definedName>
    <definedName name="БП">"#REF!"</definedName>
    <definedName name="в" localSheetId="3">"#REF!"</definedName>
    <definedName name="в" localSheetId="2">"#REF!"</definedName>
    <definedName name="в">"#REF!"</definedName>
    <definedName name="Владелец__________________________лошади" localSheetId="3">"#REF!"</definedName>
    <definedName name="Владелец__________________________лошади" localSheetId="2">"#REF!"</definedName>
    <definedName name="Владелец__________________________лошади">"#REF!"</definedName>
    <definedName name="Звание__разряд" localSheetId="3">"#REF!"</definedName>
    <definedName name="Звание__разряд" localSheetId="2">"#REF!"</definedName>
    <definedName name="Звание__разряд">"#REF!"</definedName>
    <definedName name="Ира" localSheetId="3">"#REF!"</definedName>
    <definedName name="Ира" localSheetId="2">"#REF!"</definedName>
    <definedName name="Ира">"#REF!"</definedName>
    <definedName name="Кличка_лошади__г.р.__пол__масть.__порода" localSheetId="3">"#REF!"</definedName>
    <definedName name="Кличка_лошади__г.р.__пол__масть.__порода" localSheetId="2">"#REF!"</definedName>
    <definedName name="Кличка_лошади__г.р.__пол__масть.__порода">"#REF!"</definedName>
    <definedName name="Команда__регион" localSheetId="3">"#REF!"</definedName>
    <definedName name="Команда__регион" localSheetId="2">"#REF!"</definedName>
    <definedName name="Команда__регион">"#REF!"</definedName>
    <definedName name="Люб_1" localSheetId="3">"#REF!"</definedName>
    <definedName name="Люб_1" localSheetId="2">"#REF!"</definedName>
    <definedName name="Люб_1">"#REF!"</definedName>
    <definedName name="Мастер_лист" localSheetId="3">"#REF!"</definedName>
    <definedName name="Мастер_лист" localSheetId="2">"#REF!"</definedName>
    <definedName name="Мастер_лист">"#REF!"</definedName>
    <definedName name="МП" localSheetId="3">"#REF!"</definedName>
    <definedName name="МП" localSheetId="2">"#REF!"</definedName>
    <definedName name="МП">"#REF!"</definedName>
    <definedName name="_xlnm.Print_Area" localSheetId="0">'МП'!$A$1:$T$18</definedName>
    <definedName name="_xlnm.Print_Area" localSheetId="3">'по выбору'!$A$1:$T$18</definedName>
    <definedName name="_xlnm.Print_Area" localSheetId="2">'ПП дети'!$A$1:$T$33</definedName>
    <definedName name="_xlnm.Print_Area" localSheetId="1">'ППЮ'!$A$1:$T$32</definedName>
    <definedName name="омлвдмолдод" localSheetId="3">"#REF!"</definedName>
    <definedName name="омлвдмолдод" localSheetId="2">"#REF!"</definedName>
    <definedName name="омлвдмолдод">"#REF!"</definedName>
    <definedName name="ПП_д" localSheetId="3">"#REF!"</definedName>
    <definedName name="ПП_д" localSheetId="2">"#REF!"</definedName>
    <definedName name="ПП_д">"#REF!"</definedName>
    <definedName name="ПП_юр" localSheetId="3">"#REF!"</definedName>
    <definedName name="ПП_юр" localSheetId="2">"#REF!"</definedName>
    <definedName name="ПП_юр">"#REF!"</definedName>
    <definedName name="ПП_Юш" localSheetId="3">"#REF!"</definedName>
    <definedName name="ПП_Юш" localSheetId="2">"#REF!"</definedName>
    <definedName name="ПП_Юш">"#REF!"</definedName>
    <definedName name="СП__1" localSheetId="3">"#REF!"</definedName>
    <definedName name="СП__1" localSheetId="2">"#REF!"</definedName>
    <definedName name="СП__1">"#REF!"</definedName>
    <definedName name="СП__2" localSheetId="3">"#REF!"</definedName>
    <definedName name="СП__2" localSheetId="2">"#REF!"</definedName>
    <definedName name="СП__2">"#REF!"</definedName>
    <definedName name="СП2" localSheetId="3">"#REF!"</definedName>
    <definedName name="СП2" localSheetId="2">"#REF!"</definedName>
    <definedName name="СП2">"#REF!"</definedName>
    <definedName name="Схема" localSheetId="3">"#REF!"</definedName>
    <definedName name="Схема" localSheetId="2">"#REF!"</definedName>
    <definedName name="Схема">"#REF!"</definedName>
    <definedName name="тарлыодпаопдлродлод" localSheetId="3">"#REF!"</definedName>
    <definedName name="тарлыодпаопдлродлод" localSheetId="2">"#REF!"</definedName>
    <definedName name="тарлыодпаопдлродлод">"#REF!"</definedName>
    <definedName name="Фамилия__имя" localSheetId="3">"#REF!"</definedName>
    <definedName name="Фамилия__имя" localSheetId="2">"#REF!"</definedName>
    <definedName name="Фамилия__имя">"#REF!"</definedName>
    <definedName name="фыв" localSheetId="3">"#REF!"</definedName>
    <definedName name="фыв" localSheetId="2">"#REF!"</definedName>
    <definedName name="фыв">"#REF!"</definedName>
  </definedNames>
  <calcPr calcId="124519"/>
</workbook>
</file>

<file path=xl/sharedStrings.xml><?xml version="1.0" encoding="utf-8"?>
<sst xmlns="http://schemas.openxmlformats.org/spreadsheetml/2006/main" count="484" uniqueCount="237">
  <si>
    <t>Выездка</t>
  </si>
  <si>
    <t>б/р</t>
  </si>
  <si>
    <t>КМС</t>
  </si>
  <si>
    <t>001787</t>
  </si>
  <si>
    <r>
      <t>ОСТРЯК-99</t>
    </r>
    <r>
      <rPr>
        <sz val="9"/>
        <color indexed="8"/>
        <rFont val="Times New Roman"/>
        <family val="1"/>
      </rPr>
      <t xml:space="preserve">, мер., сер., терск., 023 Цесар  </t>
    </r>
  </si>
  <si>
    <t xml:space="preserve">Литвиненко М. </t>
  </si>
  <si>
    <t>ГБОУДОД МО СДЮСШОР по ЛВКС</t>
  </si>
  <si>
    <t>ЧВ</t>
  </si>
  <si>
    <t>009542</t>
  </si>
  <si>
    <t>Де Валухофф А.</t>
  </si>
  <si>
    <t>МС</t>
  </si>
  <si>
    <t>ХОЗЯИН-00</t>
  </si>
  <si>
    <t>ну</t>
  </si>
  <si>
    <t>ПРЕТТИ СОН-09</t>
  </si>
  <si>
    <t>007520</t>
  </si>
  <si>
    <r>
      <t>САЗЕРЛЭНД-06</t>
    </r>
    <r>
      <rPr>
        <sz val="9"/>
        <rFont val="Times New Roman"/>
        <family val="1"/>
      </rPr>
      <t>, мер., т-гнед., вестф., Сандро Хит</t>
    </r>
  </si>
  <si>
    <t xml:space="preserve">Диконенко С. </t>
  </si>
  <si>
    <t>001444</t>
  </si>
  <si>
    <r>
      <t>ФАЙНЕСС-02</t>
    </r>
    <r>
      <rPr>
        <sz val="9"/>
        <rFont val="Times New Roman"/>
        <family val="1"/>
      </rPr>
      <t xml:space="preserve">, гнед., ганн., Falkland, </t>
    </r>
  </si>
  <si>
    <t xml:space="preserve">Агарков Е. </t>
  </si>
  <si>
    <t>013552</t>
  </si>
  <si>
    <r>
      <t>БИГЕТА-08</t>
    </r>
    <r>
      <rPr>
        <sz val="9"/>
        <color indexed="8"/>
        <rFont val="Times New Roman"/>
        <family val="1"/>
      </rPr>
      <t xml:space="preserve">, коб., т-гнед., ганн., Бисмарк, к/з "Веедерн" </t>
    </r>
  </si>
  <si>
    <t xml:space="preserve">Фролова А. </t>
  </si>
  <si>
    <t>Предварительный приз - юноши</t>
  </si>
  <si>
    <t>№ паспорта</t>
  </si>
  <si>
    <t>Владелец</t>
  </si>
  <si>
    <t>Технические результаты</t>
  </si>
  <si>
    <t>Место</t>
  </si>
  <si>
    <t>Фамилия, имя всадника</t>
  </si>
  <si>
    <t>Разряд, звание</t>
  </si>
  <si>
    <t>Кличка лошади, г.р., пол, масть, порода, отец, место рождения</t>
  </si>
  <si>
    <t>Регион, команда</t>
  </si>
  <si>
    <t>Н</t>
  </si>
  <si>
    <t>С</t>
  </si>
  <si>
    <t>М</t>
  </si>
  <si>
    <t>Кол. ошиб.</t>
  </si>
  <si>
    <t>Всего 
баллов</t>
  </si>
  <si>
    <t>Всего %</t>
  </si>
  <si>
    <t>Баллы</t>
  </si>
  <si>
    <t>%</t>
  </si>
  <si>
    <t>по схеме</t>
  </si>
  <si>
    <t>техн.</t>
  </si>
  <si>
    <t>Главный судья</t>
  </si>
  <si>
    <t>Главный секретарь</t>
  </si>
  <si>
    <t>Мироненко Ю.А., ВК, Московская обл.</t>
  </si>
  <si>
    <t>ю</t>
  </si>
  <si>
    <t>Предварительный приз- дети</t>
  </si>
  <si>
    <t>Зачет для детей</t>
  </si>
  <si>
    <t>Зачет для любителей</t>
  </si>
  <si>
    <t>КУЛЕШОВА Анастасия, 1997</t>
  </si>
  <si>
    <t>006349</t>
  </si>
  <si>
    <r>
      <t>ГОРДЫЙ-04</t>
    </r>
    <r>
      <rPr>
        <sz val="9"/>
        <color indexed="8"/>
        <rFont val="Times New Roman"/>
        <family val="1"/>
      </rPr>
      <t xml:space="preserve">, жер., т-гнед., рус.рыс., Оюхор, </t>
    </r>
  </si>
  <si>
    <t xml:space="preserve">Сафарова М. </t>
  </si>
  <si>
    <t>сп</t>
  </si>
  <si>
    <t>КСК "Молодежный"</t>
  </si>
  <si>
    <t>018484</t>
  </si>
  <si>
    <t>008264</t>
  </si>
  <si>
    <r>
      <t xml:space="preserve">ЛОБАШКОВА </t>
    </r>
    <r>
      <rPr>
        <sz val="9"/>
        <color indexed="8"/>
        <rFont val="Times New Roman"/>
        <family val="1"/>
      </rPr>
      <t>Наталья</t>
    </r>
  </si>
  <si>
    <r>
      <t>КРИСТАЛЬ АРЖЕНТЕ-0</t>
    </r>
    <r>
      <rPr>
        <sz val="9"/>
        <color indexed="8"/>
        <rFont val="Times New Roman"/>
        <family val="1"/>
      </rPr>
      <t>9, жер., т-гнед., голшт., Каледо, Москва г</t>
    </r>
  </si>
  <si>
    <r>
      <t>ЗАБЕГ-09</t>
    </r>
    <r>
      <rPr>
        <sz val="9"/>
        <color indexed="8"/>
        <rFont val="Times New Roman"/>
        <family val="1"/>
      </rPr>
      <t>, жер., вор.,  полукр., Захват, Россия</t>
    </r>
  </si>
  <si>
    <r>
      <t>СОКОЛОВА</t>
    </r>
    <r>
      <rPr>
        <sz val="9"/>
        <color indexed="8"/>
        <rFont val="Times New Roman"/>
        <family val="1"/>
      </rPr>
      <t xml:space="preserve"> Анна-Мария</t>
    </r>
  </si>
  <si>
    <t>Московская область, КСК "Молодежный"</t>
  </si>
  <si>
    <t>Общий зачет</t>
  </si>
  <si>
    <r>
      <t xml:space="preserve">АНИХАНОВА </t>
    </r>
    <r>
      <rPr>
        <sz val="9"/>
        <color indexed="8"/>
        <rFont val="Times New Roman"/>
        <family val="1"/>
      </rPr>
      <t>Анастасия</t>
    </r>
  </si>
  <si>
    <t>зачет для любителей</t>
  </si>
  <si>
    <t xml:space="preserve">Елисеева Е. </t>
  </si>
  <si>
    <t>009309</t>
  </si>
  <si>
    <r>
      <t>ЭКЗОТИКА II-08</t>
    </r>
    <r>
      <rPr>
        <sz val="9"/>
        <color indexed="8"/>
        <rFont val="Times New Roman"/>
        <family val="1"/>
      </rPr>
      <t>, коб., рыж.,  ганн., Романтикер, КСК "Экзотика"</t>
    </r>
  </si>
  <si>
    <t xml:space="preserve">Воронова Е. </t>
  </si>
  <si>
    <r>
      <t xml:space="preserve">ПУЗЫРЕВА </t>
    </r>
    <r>
      <rPr>
        <sz val="9"/>
        <color indexed="8"/>
        <rFont val="Times New Roman"/>
        <family val="1"/>
      </rPr>
      <t>Арина, 2007</t>
    </r>
  </si>
  <si>
    <t>Езда по выбору</t>
  </si>
  <si>
    <t xml:space="preserve">Жигарев Г.А. </t>
  </si>
  <si>
    <t>013083</t>
  </si>
  <si>
    <r>
      <t>МАЙН ШАТС ЛИДАР-10</t>
    </r>
    <r>
      <rPr>
        <sz val="9"/>
        <color indexed="8"/>
        <rFont val="Times New Roman"/>
        <family val="1"/>
      </rPr>
      <t xml:space="preserve">, мер., гнед., великопол., Барбур </t>
    </r>
  </si>
  <si>
    <t>Левитанская Т.</t>
  </si>
  <si>
    <t>ПОСТЕР</t>
  </si>
  <si>
    <r>
      <t xml:space="preserve">ГАБДУЛЛИНА </t>
    </r>
    <r>
      <rPr>
        <sz val="9"/>
        <color indexed="8"/>
        <rFont val="Times New Roman"/>
        <family val="1"/>
      </rPr>
      <t>Эмилия, 2001</t>
    </r>
  </si>
  <si>
    <r>
      <t>МИХАЙЛОВА</t>
    </r>
    <r>
      <rPr>
        <sz val="9"/>
        <rFont val="Times New Roman"/>
        <family val="1"/>
      </rPr>
      <t xml:space="preserve"> Дарья, 2001</t>
    </r>
  </si>
  <si>
    <t>003117</t>
  </si>
  <si>
    <t xml:space="preserve">Земскова О. </t>
  </si>
  <si>
    <t>ПАО "Акрон"</t>
  </si>
  <si>
    <t>017134</t>
  </si>
  <si>
    <r>
      <t>ЖЕРАР ВАНТ ГРЮПЬЕ-02</t>
    </r>
    <r>
      <rPr>
        <sz val="9"/>
        <color indexed="8"/>
        <rFont val="Times New Roman"/>
        <family val="1"/>
      </rPr>
      <t xml:space="preserve">, мер., вор., фриз., Наннинг 374, </t>
    </r>
  </si>
  <si>
    <t xml:space="preserve">Ильина В. </t>
  </si>
  <si>
    <r>
      <t xml:space="preserve">БЫКОВА </t>
    </r>
    <r>
      <rPr>
        <sz val="9"/>
        <color indexed="8"/>
        <rFont val="Times New Roman"/>
        <family val="1"/>
      </rPr>
      <t>София, 2004</t>
    </r>
  </si>
  <si>
    <r>
      <t xml:space="preserve">МОЛЧАНОВА </t>
    </r>
    <r>
      <rPr>
        <sz val="9"/>
        <color indexed="8"/>
        <rFont val="Times New Roman"/>
        <family val="1"/>
      </rPr>
      <t>Анна, 2006</t>
    </r>
  </si>
  <si>
    <r>
      <t xml:space="preserve">ЛИТВИНЕНКО </t>
    </r>
    <r>
      <rPr>
        <sz val="9"/>
        <color indexed="8"/>
        <rFont val="Times New Roman"/>
        <family val="1"/>
      </rPr>
      <t xml:space="preserve">Мария </t>
    </r>
  </si>
  <si>
    <t>Зачет для юношей</t>
  </si>
  <si>
    <t>вк</t>
  </si>
  <si>
    <t xml:space="preserve">Тест </t>
  </si>
  <si>
    <t xml:space="preserve">Малый  приз  </t>
  </si>
  <si>
    <t>009086</t>
  </si>
  <si>
    <r>
      <t>КОКО ШАНЕЛЬ-07</t>
    </r>
    <r>
      <rPr>
        <sz val="9"/>
        <rFont val="Times New Roman"/>
        <family val="1"/>
      </rPr>
      <t xml:space="preserve">, коб., гнед., ганн., Concetto, </t>
    </r>
  </si>
  <si>
    <t xml:space="preserve">Маслов С. </t>
  </si>
  <si>
    <r>
      <t>КАБАЦКОВА</t>
    </r>
    <r>
      <rPr>
        <sz val="9"/>
        <color indexed="8"/>
        <rFont val="Times New Roman"/>
        <family val="1"/>
      </rPr>
      <t xml:space="preserve"> Наталья</t>
    </r>
  </si>
  <si>
    <t>003779</t>
  </si>
  <si>
    <r>
      <t>РИГОЛЕТТО-03</t>
    </r>
    <r>
      <rPr>
        <sz val="9"/>
        <rFont val="Times New Roman"/>
        <family val="1"/>
      </rPr>
      <t>, мер., т-гнед., латв., Васкс, Ставропольский край</t>
    </r>
  </si>
  <si>
    <t xml:space="preserve">Кабацкова Н. </t>
  </si>
  <si>
    <t>КСК "Корос"</t>
  </si>
  <si>
    <r>
      <t xml:space="preserve">БАСОС </t>
    </r>
    <r>
      <rPr>
        <sz val="9"/>
        <color indexed="8"/>
        <rFont val="Times New Roman"/>
        <family val="1"/>
      </rPr>
      <t>Светлана</t>
    </r>
  </si>
  <si>
    <t>012874</t>
  </si>
  <si>
    <r>
      <t>ЛАС ВЕГАС СТАР-04</t>
    </r>
    <r>
      <rPr>
        <sz val="9"/>
        <color indexed="8"/>
        <rFont val="Times New Roman"/>
        <family val="1"/>
      </rPr>
      <t>, жер., гнед., ганн., Литас Стар</t>
    </r>
  </si>
  <si>
    <t>Басос С.</t>
  </si>
  <si>
    <r>
      <t xml:space="preserve">ТРОФИМОВА 
</t>
    </r>
    <r>
      <rPr>
        <sz val="9"/>
        <rFont val="Times New Roman"/>
        <family val="1"/>
      </rPr>
      <t>Полина, 1999</t>
    </r>
  </si>
  <si>
    <t>001168</t>
  </si>
  <si>
    <r>
      <t>РАУЛЬС-99</t>
    </r>
    <r>
      <rPr>
        <sz val="9"/>
        <color indexed="8"/>
        <rFont val="Times New Roman"/>
        <family val="1"/>
      </rPr>
      <t xml:space="preserve">, мер., рыж., латв., RuFs, Латвия </t>
    </r>
  </si>
  <si>
    <t>ОАО "Акрон", МО</t>
  </si>
  <si>
    <r>
      <t>ПРИДАНЦЕВА</t>
    </r>
    <r>
      <rPr>
        <sz val="9"/>
        <color indexed="8"/>
        <rFont val="Times New Roman"/>
        <family val="1"/>
      </rPr>
      <t xml:space="preserve"> Дарья, 1998</t>
    </r>
  </si>
  <si>
    <t>009819</t>
  </si>
  <si>
    <r>
      <t>БОЛИВАР-07</t>
    </r>
    <r>
      <rPr>
        <sz val="9"/>
        <color indexed="8"/>
        <rFont val="Times New Roman"/>
        <family val="1"/>
      </rPr>
      <t xml:space="preserve">, мер., гнед., голшт., Сандрео </t>
    </r>
  </si>
  <si>
    <t>Приданцев С</t>
  </si>
  <si>
    <r>
      <t xml:space="preserve">ДЬЯКОВА </t>
    </r>
    <r>
      <rPr>
        <sz val="9"/>
        <color indexed="8"/>
        <rFont val="Times New Roman"/>
        <family val="1"/>
      </rPr>
      <t>Евгения</t>
    </r>
  </si>
  <si>
    <r>
      <t>ГАМБИТ-02</t>
    </r>
    <r>
      <rPr>
        <sz val="9"/>
        <color indexed="8"/>
        <rFont val="Times New Roman"/>
        <family val="1"/>
      </rPr>
      <t>, мер., т-гнед., англо-буд., Гастон</t>
    </r>
  </si>
  <si>
    <t>005795</t>
  </si>
  <si>
    <r>
      <t xml:space="preserve">ХЕОПС-01, </t>
    </r>
    <r>
      <rPr>
        <sz val="9"/>
        <rFont val="Times New Roman"/>
        <family val="1"/>
      </rPr>
      <t xml:space="preserve"> гнед., трак., Папуас, Московский к/з.</t>
    </r>
  </si>
  <si>
    <t xml:space="preserve">Заярная Г </t>
  </si>
  <si>
    <t>009187</t>
  </si>
  <si>
    <r>
      <t>РЕВАНШ-08</t>
    </r>
    <r>
      <rPr>
        <sz val="9"/>
        <rFont val="Times New Roman"/>
        <family val="1"/>
      </rPr>
      <t xml:space="preserve">, мер., вор., ганн., Радомес, </t>
    </r>
  </si>
  <si>
    <t xml:space="preserve">Прохорова А. </t>
  </si>
  <si>
    <r>
      <t xml:space="preserve">ВАРНАВСКАЯ </t>
    </r>
    <r>
      <rPr>
        <sz val="9"/>
        <color indexed="8"/>
        <rFont val="Times New Roman"/>
        <family val="1"/>
      </rPr>
      <t>Елена</t>
    </r>
  </si>
  <si>
    <t>МСМК</t>
  </si>
  <si>
    <r>
      <t>КОВЕРМИ-07</t>
    </r>
    <r>
      <rPr>
        <sz val="9"/>
        <color indexed="8"/>
        <rFont val="Times New Roman"/>
        <family val="1"/>
      </rPr>
      <t xml:space="preserve">, мер., т-гнед., голл.тепл., Tolan R  </t>
    </r>
  </si>
  <si>
    <t>016249</t>
  </si>
  <si>
    <r>
      <t>ЗЕРХАН-12</t>
    </r>
    <r>
      <rPr>
        <sz val="9"/>
        <color indexed="8"/>
        <rFont val="Times New Roman"/>
        <family val="1"/>
      </rPr>
      <t>, жер., вор, УВП, Хитон, Украина</t>
    </r>
  </si>
  <si>
    <r>
      <t>АСАНОВА</t>
    </r>
    <r>
      <rPr>
        <sz val="9"/>
        <color indexed="8"/>
        <rFont val="Times New Roman"/>
        <family val="1"/>
      </rPr>
      <t xml:space="preserve"> Варвара, 1999</t>
    </r>
  </si>
  <si>
    <r>
      <t>МАЧУ ПИКЧУ-11</t>
    </r>
    <r>
      <rPr>
        <sz val="9"/>
        <rFont val="Times New Roman"/>
        <family val="1"/>
      </rPr>
      <t>, мер., вор., полукр., Максимус, КФХ Веселина И.Г.</t>
    </r>
  </si>
  <si>
    <t>Столярова М.</t>
  </si>
  <si>
    <r>
      <t xml:space="preserve">БАДАЕВА </t>
    </r>
    <r>
      <rPr>
        <sz val="9"/>
        <color indexed="8"/>
        <rFont val="Times New Roman"/>
        <family val="1"/>
      </rPr>
      <t>Екатерина, 2002</t>
    </r>
  </si>
  <si>
    <t>009645</t>
  </si>
  <si>
    <r>
      <t>ВИНДВИЛЛИ-08</t>
    </r>
    <r>
      <rPr>
        <sz val="9"/>
        <color indexed="8"/>
        <rFont val="Times New Roman"/>
        <family val="1"/>
      </rPr>
      <t>, жер., рыж., ганн., Ванадий 8, к/з "Веедерн"</t>
    </r>
  </si>
  <si>
    <t xml:space="preserve">Храмова А. </t>
  </si>
  <si>
    <r>
      <t xml:space="preserve">КАЛИНКИНА </t>
    </r>
    <r>
      <rPr>
        <sz val="9"/>
        <rFont val="Times New Roman"/>
        <family val="1"/>
      </rPr>
      <t>Надежда, 2001</t>
    </r>
  </si>
  <si>
    <t>003146</t>
  </si>
  <si>
    <r>
      <t>БРЭЙВ ИЗАБЕЛЬ-04,</t>
    </r>
    <r>
      <rPr>
        <sz val="9"/>
        <color indexed="8"/>
        <rFont val="Times New Roman"/>
        <family val="1"/>
      </rPr>
      <t xml:space="preserve"> коб., сер., голл.тепл. </t>
    </r>
  </si>
  <si>
    <t xml:space="preserve">Димитров Д. </t>
  </si>
  <si>
    <r>
      <t xml:space="preserve">ЧУПРИКОВА </t>
    </r>
    <r>
      <rPr>
        <sz val="9"/>
        <color indexed="8"/>
        <rFont val="Times New Roman"/>
        <family val="1"/>
      </rPr>
      <t>Юлия</t>
    </r>
  </si>
  <si>
    <r>
      <t xml:space="preserve">СЛАВИНА </t>
    </r>
    <r>
      <rPr>
        <sz val="9"/>
        <color indexed="8"/>
        <rFont val="Times New Roman"/>
        <family val="1"/>
      </rPr>
      <t>Юлия</t>
    </r>
  </si>
  <si>
    <t>018978</t>
  </si>
  <si>
    <r>
      <t>СИТАНО-07</t>
    </r>
    <r>
      <rPr>
        <sz val="9"/>
        <color indexed="8"/>
        <rFont val="Times New Roman"/>
        <family val="1"/>
      </rPr>
      <t>, мер., т-гнед.,  голл., Сантано, Нидерланды</t>
    </r>
  </si>
  <si>
    <t xml:space="preserve">Славина Ю. </t>
  </si>
  <si>
    <r>
      <t xml:space="preserve">КУЗНЕЦОВА </t>
    </r>
    <r>
      <rPr>
        <sz val="9"/>
        <color indexed="8"/>
        <rFont val="Times New Roman"/>
        <family val="1"/>
      </rPr>
      <t>Полина, 2002</t>
    </r>
  </si>
  <si>
    <t>1ю</t>
  </si>
  <si>
    <t>САКРАМЕНТО-07</t>
  </si>
  <si>
    <r>
      <t>МАРКОВ</t>
    </r>
    <r>
      <rPr>
        <sz val="9"/>
        <color indexed="8"/>
        <rFont val="Times New Roman"/>
        <family val="1"/>
      </rPr>
      <t xml:space="preserve"> Александр</t>
    </r>
  </si>
  <si>
    <r>
      <t xml:space="preserve">КОРЗИНИНА </t>
    </r>
    <r>
      <rPr>
        <sz val="9"/>
        <color indexed="8"/>
        <rFont val="Times New Roman"/>
        <family val="1"/>
      </rPr>
      <t>Анастасия</t>
    </r>
  </si>
  <si>
    <t>014527</t>
  </si>
  <si>
    <r>
      <t>МАКС-11</t>
    </r>
    <r>
      <rPr>
        <sz val="9"/>
        <color indexed="8"/>
        <rFont val="Times New Roman"/>
        <family val="1"/>
      </rPr>
      <t>, мер., вор.,  ганн., Роял Классик, Германия</t>
    </r>
  </si>
  <si>
    <t xml:space="preserve">Жайворонская Е. </t>
  </si>
  <si>
    <r>
      <t xml:space="preserve">КУХТАРОВА </t>
    </r>
    <r>
      <rPr>
        <sz val="9"/>
        <color indexed="8"/>
        <rFont val="Times New Roman"/>
        <family val="1"/>
      </rPr>
      <t xml:space="preserve">
Татьяна, 2000 </t>
    </r>
  </si>
  <si>
    <t>007694</t>
  </si>
  <si>
    <r>
      <t>ВАЛДАЙ-07</t>
    </r>
    <r>
      <rPr>
        <sz val="9"/>
        <rFont val="Times New Roman"/>
        <family val="1"/>
      </rPr>
      <t>, жер., вор., рус.полукр., Варан, ОАО "Акрон"</t>
    </r>
  </si>
  <si>
    <t>ОАО "Акрон"</t>
  </si>
  <si>
    <t>015333</t>
  </si>
  <si>
    <r>
      <t>РЕКРУТ-11</t>
    </r>
    <r>
      <rPr>
        <sz val="9"/>
        <color indexed="8"/>
        <rFont val="Times New Roman"/>
        <family val="1"/>
      </rPr>
      <t>, мер., гнед., трак., Кардинал</t>
    </r>
  </si>
  <si>
    <t xml:space="preserve">Варнавская Е. </t>
  </si>
  <si>
    <r>
      <t xml:space="preserve">ЯНОВСКАЯ </t>
    </r>
    <r>
      <rPr>
        <sz val="9"/>
        <color indexed="8"/>
        <rFont val="Times New Roman"/>
        <family val="1"/>
      </rPr>
      <t>Вероника, 2002</t>
    </r>
  </si>
  <si>
    <t>013146</t>
  </si>
  <si>
    <r>
      <t>КАТОКИC БОЙ-09</t>
    </r>
    <r>
      <rPr>
        <sz val="9"/>
        <color indexed="8"/>
        <rFont val="Times New Roman"/>
        <family val="1"/>
      </rPr>
      <t>, мер., гнед., вестф., Катоки, Германия</t>
    </r>
  </si>
  <si>
    <t xml:space="preserve">Семенова А. </t>
  </si>
  <si>
    <r>
      <t>КУЧИНА</t>
    </r>
    <r>
      <rPr>
        <sz val="9"/>
        <color indexed="8"/>
        <rFont val="Times New Roman"/>
        <family val="1"/>
      </rPr>
      <t xml:space="preserve"> Ирина</t>
    </r>
  </si>
  <si>
    <t>017048</t>
  </si>
  <si>
    <r>
      <t>МАЙБАХ-10</t>
    </r>
    <r>
      <rPr>
        <sz val="9"/>
        <rFont val="Times New Roman"/>
        <family val="1"/>
      </rPr>
      <t>, жер., вор., трак., Хемфрис, КФХ "Тракен"</t>
    </r>
  </si>
  <si>
    <t xml:space="preserve">Масютина Т. </t>
  </si>
  <si>
    <t>ЧВ, Кемерово</t>
  </si>
  <si>
    <t>016750</t>
  </si>
  <si>
    <r>
      <t>ОБЛИК-01</t>
    </r>
    <r>
      <rPr>
        <sz val="9"/>
        <rFont val="Times New Roman"/>
        <family val="1"/>
      </rPr>
      <t>, жер., рыж,. трак., Буг 9, Кировский к/з</t>
    </r>
  </si>
  <si>
    <t>Якунина И.</t>
  </si>
  <si>
    <r>
      <t>ВИВАЛЬДИ-03</t>
    </r>
    <r>
      <rPr>
        <sz val="9"/>
        <rFont val="Times New Roman"/>
        <family val="1"/>
      </rPr>
      <t xml:space="preserve">, мер., вор., ганн., Ватерпас, к/з "Веедерн"  </t>
    </r>
  </si>
  <si>
    <t>Осенний Кубок КСК "Молодежный"</t>
  </si>
  <si>
    <t>28 октября 2018 г.</t>
  </si>
  <si>
    <t>Судьи:  Н —Корнилов М.В., ВК, Москва,   С —Гурьянова Г.В., ВК,  Московская обл.,     М -  Соколовская Е. И., 3К, Московская обл.</t>
  </si>
  <si>
    <r>
      <t xml:space="preserve">ЕФИМОВА </t>
    </r>
    <r>
      <rPr>
        <sz val="9"/>
        <color indexed="8"/>
        <rFont val="Times New Roman"/>
        <family val="1"/>
      </rPr>
      <t>Мирослава</t>
    </r>
  </si>
  <si>
    <r>
      <t xml:space="preserve">ИГНАТЬЕВА </t>
    </r>
    <r>
      <rPr>
        <sz val="9"/>
        <color indexed="8"/>
        <rFont val="Times New Roman"/>
        <family val="1"/>
      </rPr>
      <t>Любовь, 2006</t>
    </r>
  </si>
  <si>
    <t>013935</t>
  </si>
  <si>
    <r>
      <t>ФАЕР ФУТ-11</t>
    </r>
    <r>
      <rPr>
        <sz val="9"/>
        <color indexed="8"/>
        <rFont val="Times New Roman"/>
        <family val="1"/>
      </rPr>
      <t>, мер., ольд., Фёст Романсьер, Германия</t>
    </r>
  </si>
  <si>
    <t xml:space="preserve">Игнатьева М. </t>
  </si>
  <si>
    <r>
      <t xml:space="preserve">ИВАНОВА </t>
    </r>
    <r>
      <rPr>
        <sz val="9"/>
        <color indexed="8"/>
        <rFont val="Times New Roman"/>
        <family val="1"/>
      </rPr>
      <t>Варвара</t>
    </r>
  </si>
  <si>
    <t>007380</t>
  </si>
  <si>
    <r>
      <t>ПРИБАЛТИКА-07</t>
    </r>
    <r>
      <rPr>
        <sz val="9"/>
        <color indexed="8"/>
        <rFont val="Times New Roman"/>
        <family val="1"/>
      </rPr>
      <t>, коб., вор., полукр., Просандо, Ростовская обл</t>
    </r>
  </si>
  <si>
    <t xml:space="preserve">Бриллиантова А. </t>
  </si>
  <si>
    <r>
      <t>АНИХАНОВА</t>
    </r>
    <r>
      <rPr>
        <sz val="9"/>
        <color indexed="8"/>
        <rFont val="Times New Roman"/>
        <family val="1"/>
      </rPr>
      <t xml:space="preserve"> Анастасия</t>
    </r>
  </si>
  <si>
    <t>017989</t>
  </si>
  <si>
    <r>
      <t>КАСАБЛАНКА-13</t>
    </r>
    <r>
      <rPr>
        <sz val="9"/>
        <color indexed="8"/>
        <rFont val="Times New Roman"/>
        <family val="1"/>
      </rPr>
      <t>, жер., рыж.,вюрт., Чамбретто Джи Ти, Германия</t>
    </r>
  </si>
  <si>
    <t xml:space="preserve">Колесников А. </t>
  </si>
  <si>
    <r>
      <t>БРЫКОВА</t>
    </r>
    <r>
      <rPr>
        <sz val="9"/>
        <color indexed="8"/>
        <rFont val="Times New Roman"/>
        <family val="1"/>
      </rPr>
      <t xml:space="preserve"> Екатерина, 2006</t>
    </r>
  </si>
  <si>
    <t>БАЙРАМ-06</t>
  </si>
  <si>
    <r>
      <t xml:space="preserve">СЛЮЗАР </t>
    </r>
    <r>
      <rPr>
        <sz val="9"/>
        <rFont val="Times New Roman"/>
        <family val="1"/>
      </rPr>
      <t>Кристина, 2005</t>
    </r>
  </si>
  <si>
    <r>
      <t>БРЭЙВ ИЗАБЕЛЬ-04</t>
    </r>
    <r>
      <rPr>
        <sz val="9"/>
        <rFont val="Times New Roman"/>
        <family val="1"/>
      </rPr>
      <t>, коб., сер., полукр., Бодайбо 21, к/з "Веедерн"</t>
    </r>
  </si>
  <si>
    <r>
      <t xml:space="preserve">БРИЛЛИАНТОВА </t>
    </r>
    <r>
      <rPr>
        <sz val="9"/>
        <color indexed="8"/>
        <rFont val="Times New Roman"/>
        <family val="1"/>
      </rPr>
      <t>Александр</t>
    </r>
    <r>
      <rPr>
        <b/>
        <sz val="9"/>
        <color indexed="8"/>
        <rFont val="Times New Roman"/>
        <family val="1"/>
      </rPr>
      <t>а</t>
    </r>
  </si>
  <si>
    <r>
      <t>КРАСА-07</t>
    </r>
    <r>
      <rPr>
        <sz val="9"/>
        <color indexed="8"/>
        <rFont val="Times New Roman"/>
        <family val="1"/>
      </rPr>
      <t>, коб., гнед.,</t>
    </r>
  </si>
  <si>
    <t>МКЗ № 1</t>
  </si>
  <si>
    <r>
      <t>НИКИТИНА</t>
    </r>
    <r>
      <rPr>
        <sz val="9"/>
        <color indexed="8"/>
        <rFont val="Times New Roman"/>
        <family val="1"/>
      </rPr>
      <t xml:space="preserve"> Марина, 2006</t>
    </r>
  </si>
  <si>
    <t>003217</t>
  </si>
  <si>
    <r>
      <t>КОКОС-02</t>
    </r>
    <r>
      <rPr>
        <sz val="9"/>
        <color indexed="8"/>
        <rFont val="Times New Roman"/>
        <family val="1"/>
      </rPr>
      <t>, мер., сер. орл., Костер, Шаховской к/з</t>
    </r>
  </si>
  <si>
    <t xml:space="preserve">Сергиенко В. </t>
  </si>
  <si>
    <r>
      <t xml:space="preserve">ВАЛЬИКА </t>
    </r>
    <r>
      <rPr>
        <sz val="9"/>
        <color indexed="8"/>
        <rFont val="Times New Roman"/>
        <family val="1"/>
      </rPr>
      <t>Виктория, 2005</t>
    </r>
  </si>
  <si>
    <t>МАРЦИПАН-02</t>
  </si>
  <si>
    <t>КФХ Янсон</t>
  </si>
  <si>
    <r>
      <t xml:space="preserve">КОНДРАШИНА </t>
    </r>
    <r>
      <rPr>
        <sz val="9"/>
        <color indexed="8"/>
        <rFont val="Times New Roman"/>
        <family val="1"/>
      </rPr>
      <t>Татьяна, 1998</t>
    </r>
  </si>
  <si>
    <r>
      <t xml:space="preserve">ГУРЬЯНОВ </t>
    </r>
    <r>
      <rPr>
        <sz val="9"/>
        <color indexed="8"/>
        <rFont val="Times New Roman"/>
        <family val="1"/>
      </rPr>
      <t>Данила</t>
    </r>
  </si>
  <si>
    <t>015456</t>
  </si>
  <si>
    <r>
      <t>ПРЕТТИ САН-09</t>
    </r>
    <r>
      <rPr>
        <sz val="9"/>
        <color indexed="8"/>
        <rFont val="Times New Roman"/>
        <family val="1"/>
      </rPr>
      <t>, мер., рыж., трак., Орган 6, к/з "Советский"</t>
    </r>
  </si>
  <si>
    <t xml:space="preserve">Сулейманов Р </t>
  </si>
  <si>
    <r>
      <t xml:space="preserve">ПУЗЫРЕВА </t>
    </r>
    <r>
      <rPr>
        <sz val="9"/>
        <color indexed="8"/>
        <rFont val="Times New Roman"/>
        <family val="1"/>
      </rPr>
      <t>Арина, 2007</t>
    </r>
  </si>
  <si>
    <t>ЭНТЕРПРАЙЗ-03</t>
  </si>
  <si>
    <r>
      <t xml:space="preserve">РЯБЫКИНА </t>
    </r>
    <r>
      <rPr>
        <sz val="9"/>
        <rFont val="Times New Roman"/>
        <family val="1"/>
      </rPr>
      <t>Василиса, 2004</t>
    </r>
  </si>
  <si>
    <r>
      <t>РУМБ-98</t>
    </r>
    <r>
      <rPr>
        <sz val="9"/>
        <rFont val="Times New Roman"/>
        <family val="1"/>
      </rPr>
      <t>, мер., вор., англо-буд.,</t>
    </r>
  </si>
  <si>
    <r>
      <t>УЧАЕВА</t>
    </r>
    <r>
      <rPr>
        <sz val="9"/>
        <color indexed="8"/>
        <rFont val="Times New Roman"/>
        <family val="1"/>
      </rPr>
      <t xml:space="preserve"> Мария, 2006</t>
    </r>
  </si>
  <si>
    <t>014209</t>
  </si>
  <si>
    <r>
      <t>ВАНДЕР-06</t>
    </r>
    <r>
      <rPr>
        <sz val="9"/>
        <rFont val="Times New Roman"/>
        <family val="1"/>
      </rPr>
      <t>, жер., гнед., ганн., Витраж 18, к/з "Георгенбург"</t>
    </r>
  </si>
  <si>
    <t xml:space="preserve">Учаев Д. </t>
  </si>
  <si>
    <t>011906</t>
  </si>
  <si>
    <r>
      <t>ВИВАЛЬДО-09</t>
    </r>
    <r>
      <rPr>
        <sz val="9"/>
        <color indexed="8"/>
        <rFont val="Times New Roman"/>
        <family val="1"/>
      </rPr>
      <t xml:space="preserve">, жер., вор., фран.сель, Хэппи Вергоинан, </t>
    </r>
  </si>
  <si>
    <t>016301</t>
  </si>
  <si>
    <r>
      <t>ФЛЭШКА-11</t>
    </r>
    <r>
      <rPr>
        <sz val="9"/>
        <color indexed="8"/>
        <rFont val="Times New Roman"/>
        <family val="1"/>
      </rPr>
      <t>, коб., т-гнед., РВП, Кардинал, Племферма санатория "Русское поле"</t>
    </r>
  </si>
  <si>
    <r>
      <t xml:space="preserve">ЗАЙЦЕВА </t>
    </r>
    <r>
      <rPr>
        <sz val="9"/>
        <color indexed="8"/>
        <rFont val="Times New Roman"/>
        <family val="1"/>
      </rPr>
      <t>Елизавета</t>
    </r>
  </si>
  <si>
    <t>ДЮСШ, Владимир</t>
  </si>
  <si>
    <r>
      <t xml:space="preserve">ЯКУНИНА </t>
    </r>
    <r>
      <rPr>
        <sz val="9"/>
        <color indexed="8"/>
        <rFont val="Times New Roman"/>
        <family val="1"/>
      </rPr>
      <t xml:space="preserve">Ирина </t>
    </r>
  </si>
  <si>
    <r>
      <t xml:space="preserve">АННИКОВА </t>
    </r>
    <r>
      <rPr>
        <sz val="9"/>
        <color indexed="8"/>
        <rFont val="Times New Roman"/>
        <family val="1"/>
      </rPr>
      <t>Ольга</t>
    </r>
  </si>
  <si>
    <t>Манежная езда 1.2</t>
  </si>
  <si>
    <r>
      <t xml:space="preserve">СМИРНОВА </t>
    </r>
    <r>
      <rPr>
        <sz val="9"/>
        <rFont val="Times New Roman"/>
        <family val="1"/>
      </rPr>
      <t>Дарья, 2006</t>
    </r>
  </si>
  <si>
    <t>ПЛЕЯДА-07</t>
  </si>
  <si>
    <r>
      <t>КОРЯБКИНА</t>
    </r>
    <r>
      <rPr>
        <sz val="9"/>
        <color indexed="8"/>
        <rFont val="Times New Roman"/>
        <family val="1"/>
      </rPr>
      <t xml:space="preserve"> Эмма, 2006</t>
    </r>
  </si>
  <si>
    <r>
      <t xml:space="preserve">РОЗОВА </t>
    </r>
    <r>
      <rPr>
        <sz val="9"/>
        <rFont val="Times New Roman"/>
        <family val="1"/>
      </rPr>
      <t>Полина, 2012</t>
    </r>
  </si>
  <si>
    <t>ПЛЕЯДА</t>
  </si>
  <si>
    <t>кпю</t>
  </si>
  <si>
    <t>лпд</t>
  </si>
  <si>
    <t>Корнилов М.В., ВК, Москва</t>
  </si>
  <si>
    <r>
      <t>ПОСТЕР</t>
    </r>
    <r>
      <rPr>
        <sz val="9"/>
        <rFont val="Times New Roman"/>
        <family val="1"/>
      </rPr>
      <t xml:space="preserve">, мер., рыж., трак., </t>
    </r>
  </si>
  <si>
    <r>
      <t>СКАЙФОЛЛ-10</t>
    </r>
    <r>
      <rPr>
        <sz val="9"/>
        <rFont val="Times New Roman"/>
        <family val="1"/>
      </rPr>
      <t>, мер., рыж., ольд., Сигер Хит, Нидерланды</t>
    </r>
  </si>
  <si>
    <t>Пенкина Е.</t>
  </si>
  <si>
    <r>
      <t>АМОРИНО</t>
    </r>
    <r>
      <rPr>
        <sz val="9"/>
        <rFont val="Times New Roman"/>
        <family val="1"/>
      </rPr>
      <t xml:space="preserve">, мер., сер., </t>
    </r>
  </si>
  <si>
    <t>АКАПЕЛЛА</t>
  </si>
  <si>
    <t>ппд</t>
  </si>
  <si>
    <r>
      <t>ГУСАКОВА</t>
    </r>
    <r>
      <rPr>
        <sz val="9"/>
        <rFont val="Times New Roman"/>
        <family val="1"/>
      </rPr>
      <t xml:space="preserve"> Есения, 2011</t>
    </r>
  </si>
  <si>
    <t>Судьи:  Н —Соколовская Е. И., 3К, Московская обл.,   С —Корнилов М.В., ВК, Москва,     М -  Гурьянова Г.В., ВК,  Московская обл.</t>
  </si>
  <si>
    <t>Судьи:  Н —Гурьянова Г.В., ВК,  Московская обл.,   С —Соколовская Е. И., 3К, Московская обл.,     М -  Корнилов М.В., ВК, Москва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</si>
</sst>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2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family val="2"/>
    </font>
    <font>
      <sz val="11"/>
      <name val="Arial"/>
      <family val="2"/>
    </font>
    <font>
      <b/>
      <i/>
      <sz val="10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24"/>
      <name val="Times New Roman"/>
      <family val="1"/>
    </font>
    <font>
      <i/>
      <sz val="11"/>
      <name val="Georgia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4"/>
      <name val="Times New Roman"/>
      <family val="1"/>
    </font>
    <font>
      <b/>
      <sz val="10"/>
      <name val="Verdana"/>
      <family val="2"/>
    </font>
    <font>
      <sz val="12"/>
      <name val="Verdana"/>
      <family val="2"/>
    </font>
    <font>
      <b/>
      <i/>
      <sz val="9"/>
      <name val="Times New Roman"/>
      <family val="1"/>
    </font>
    <font>
      <b/>
      <i/>
      <sz val="9"/>
      <name val="Arial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2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92">
    <xf numFmtId="0" fontId="0" fillId="0" borderId="0" xfId="0"/>
    <xf numFmtId="0" fontId="6" fillId="0" borderId="1" xfId="30" applyFont="1" applyFill="1" applyBorder="1" applyAlignment="1">
      <alignment horizontal="center" vertical="center"/>
      <protection/>
    </xf>
    <xf numFmtId="0" fontId="6" fillId="2" borderId="1" xfId="22" applyFont="1" applyFill="1" applyBorder="1" applyAlignment="1">
      <alignment horizontal="left" vertical="center" wrapText="1"/>
      <protection/>
    </xf>
    <xf numFmtId="0" fontId="7" fillId="0" borderId="1" xfId="22" applyFont="1" applyBorder="1" applyAlignment="1">
      <alignment horizontal="center" vertical="center" wrapText="1"/>
      <protection/>
    </xf>
    <xf numFmtId="49" fontId="5" fillId="0" borderId="1" xfId="22" applyNumberFormat="1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vertical="center" wrapText="1"/>
      <protection/>
    </xf>
    <xf numFmtId="0" fontId="10" fillId="0" borderId="1" xfId="26" applyFont="1" applyFill="1" applyBorder="1" applyAlignment="1">
      <alignment horizontal="center" vertical="center" wrapText="1"/>
      <protection/>
    </xf>
    <xf numFmtId="49" fontId="11" fillId="2" borderId="1" xfId="21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vertical="center" wrapText="1"/>
      <protection/>
    </xf>
    <xf numFmtId="0" fontId="10" fillId="2" borderId="1" xfId="21" applyFont="1" applyFill="1" applyBorder="1" applyAlignment="1">
      <alignment horizontal="center" vertical="center" wrapText="1"/>
      <protection/>
    </xf>
    <xf numFmtId="0" fontId="9" fillId="2" borderId="1" xfId="21" applyFont="1" applyFill="1" applyBorder="1" applyAlignment="1">
      <alignment horizontal="left" vertical="center" wrapText="1"/>
      <protection/>
    </xf>
    <xf numFmtId="49" fontId="11" fillId="0" borderId="1" xfId="20" applyNumberFormat="1" applyFont="1" applyFill="1" applyBorder="1" applyAlignment="1">
      <alignment horizontal="center" vertical="center" wrapText="1"/>
      <protection/>
    </xf>
    <xf numFmtId="49" fontId="10" fillId="0" borderId="1" xfId="20" applyNumberFormat="1" applyFont="1" applyFill="1" applyBorder="1" applyAlignment="1">
      <alignment horizontal="center" vertical="center" wrapText="1"/>
      <protection/>
    </xf>
    <xf numFmtId="0" fontId="0" fillId="0" borderId="0" xfId="28">
      <alignment/>
      <protection/>
    </xf>
    <xf numFmtId="0" fontId="0" fillId="0" borderId="0" xfId="28" applyFont="1" applyAlignment="1">
      <alignment wrapText="1"/>
      <protection/>
    </xf>
    <xf numFmtId="0" fontId="12" fillId="0" borderId="0" xfId="28" applyFont="1">
      <alignment/>
      <protection/>
    </xf>
    <xf numFmtId="0" fontId="3" fillId="0" borderId="0" xfId="28" applyFont="1">
      <alignment/>
      <protection/>
    </xf>
    <xf numFmtId="0" fontId="15" fillId="0" borderId="0" xfId="28" applyFont="1">
      <alignment/>
      <protection/>
    </xf>
    <xf numFmtId="0" fontId="10" fillId="0" borderId="0" xfId="28" applyFont="1" applyAlignment="1">
      <alignment horizontal="center" vertical="center"/>
      <protection/>
    </xf>
    <xf numFmtId="0" fontId="17" fillId="0" borderId="0" xfId="31" applyFont="1" applyAlignment="1" applyProtection="1">
      <alignment vertical="center" wrapText="1"/>
      <protection locked="0"/>
    </xf>
    <xf numFmtId="0" fontId="18" fillId="0" borderId="0" xfId="31" applyFont="1" applyAlignment="1" applyProtection="1">
      <alignment horizontal="center" vertical="center" wrapText="1"/>
      <protection locked="0"/>
    </xf>
    <xf numFmtId="0" fontId="4" fillId="0" borderId="0" xfId="28" applyFont="1" applyAlignment="1">
      <alignment wrapText="1"/>
      <protection/>
    </xf>
    <xf numFmtId="0" fontId="4" fillId="0" borderId="0" xfId="28" applyFont="1">
      <alignment/>
      <protection/>
    </xf>
    <xf numFmtId="0" fontId="8" fillId="0" borderId="0" xfId="28" applyFont="1" applyAlignment="1">
      <alignment horizontal="center" vertical="center"/>
      <protection/>
    </xf>
    <xf numFmtId="2" fontId="10" fillId="0" borderId="1" xfId="32" applyNumberFormat="1" applyFont="1" applyFill="1" applyBorder="1" applyAlignment="1">
      <alignment horizontal="center" vertical="center" textRotation="90" wrapText="1"/>
      <protection/>
    </xf>
    <xf numFmtId="2" fontId="10" fillId="0" borderId="1" xfId="32" applyNumberFormat="1" applyFont="1" applyFill="1" applyBorder="1" applyAlignment="1">
      <alignment horizontal="center" vertical="center" wrapText="1"/>
      <protection/>
    </xf>
    <xf numFmtId="0" fontId="10" fillId="0" borderId="1" xfId="28" applyFont="1" applyFill="1" applyBorder="1" applyAlignment="1">
      <alignment horizontal="center" vertical="center" textRotation="90" wrapText="1"/>
      <protection/>
    </xf>
    <xf numFmtId="164" fontId="10" fillId="0" borderId="1" xfId="32" applyNumberFormat="1" applyFont="1" applyFill="1" applyBorder="1" applyAlignment="1">
      <alignment horizontal="center" vertical="center" wrapText="1"/>
      <protection/>
    </xf>
    <xf numFmtId="165" fontId="10" fillId="0" borderId="1" xfId="33" applyNumberFormat="1" applyFont="1" applyFill="1" applyBorder="1" applyAlignment="1">
      <alignment horizontal="center" vertical="center" wrapText="1"/>
      <protection/>
    </xf>
    <xf numFmtId="1" fontId="20" fillId="0" borderId="1" xfId="24" applyNumberFormat="1" applyFont="1" applyFill="1" applyBorder="1" applyAlignment="1">
      <alignment horizontal="center" vertical="center" wrapText="1"/>
      <protection/>
    </xf>
    <xf numFmtId="164" fontId="10" fillId="0" borderId="1" xfId="33" applyNumberFormat="1" applyFont="1" applyFill="1" applyBorder="1" applyAlignment="1">
      <alignment horizontal="center" vertical="center" wrapText="1"/>
      <protection/>
    </xf>
    <xf numFmtId="1" fontId="10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Fill="1" applyBorder="1" applyAlignment="1">
      <alignment horizontal="center" vertical="center" wrapText="1"/>
      <protection/>
    </xf>
    <xf numFmtId="164" fontId="19" fillId="0" borderId="1" xfId="29" applyNumberFormat="1" applyFont="1" applyFill="1" applyBorder="1" applyAlignment="1">
      <alignment horizontal="center" vertical="center" wrapText="1"/>
      <protection/>
    </xf>
    <xf numFmtId="0" fontId="8" fillId="0" borderId="0" xfId="28" applyFont="1">
      <alignment/>
      <protection/>
    </xf>
    <xf numFmtId="0" fontId="8" fillId="0" borderId="0" xfId="28" applyFont="1" applyAlignment="1">
      <alignment horizontal="left" wrapText="1"/>
      <protection/>
    </xf>
    <xf numFmtId="0" fontId="8" fillId="0" borderId="0" xfId="28" applyFont="1" applyBorder="1">
      <alignment/>
      <protection/>
    </xf>
    <xf numFmtId="0" fontId="0" fillId="0" borderId="0" xfId="28" applyFont="1">
      <alignment/>
      <protection/>
    </xf>
    <xf numFmtId="0" fontId="7" fillId="0" borderId="0" xfId="28" applyFont="1" applyAlignment="1">
      <alignment wrapText="1"/>
      <protection/>
    </xf>
    <xf numFmtId="0" fontId="6" fillId="0" borderId="0" xfId="28" applyFont="1" applyAlignment="1">
      <alignment wrapText="1"/>
      <protection/>
    </xf>
    <xf numFmtId="0" fontId="7" fillId="0" borderId="0" xfId="28" applyFont="1">
      <alignment/>
      <protection/>
    </xf>
    <xf numFmtId="2" fontId="10" fillId="0" borderId="2" xfId="32" applyNumberFormat="1" applyFont="1" applyFill="1" applyBorder="1" applyAlignment="1">
      <alignment horizontal="center" vertical="center" wrapText="1"/>
      <protection/>
    </xf>
    <xf numFmtId="0" fontId="8" fillId="0" borderId="1" xfId="28" applyFont="1" applyBorder="1" applyAlignment="1">
      <alignment horizontal="center" vertical="center" textRotation="90" wrapText="1"/>
      <protection/>
    </xf>
    <xf numFmtId="1" fontId="10" fillId="0" borderId="1" xfId="32" applyNumberFormat="1" applyFont="1" applyFill="1" applyBorder="1" applyAlignment="1">
      <alignment horizontal="center" vertical="center" wrapText="1"/>
      <protection/>
    </xf>
    <xf numFmtId="0" fontId="6" fillId="0" borderId="1" xfId="24" applyFont="1" applyBorder="1" applyAlignment="1">
      <alignment vertical="center" wrapText="1"/>
      <protection/>
    </xf>
    <xf numFmtId="0" fontId="7" fillId="0" borderId="1" xfId="24" applyFont="1" applyBorder="1" applyAlignment="1">
      <alignment horizontal="center" vertical="center" wrapText="1"/>
      <protection/>
    </xf>
    <xf numFmtId="2" fontId="21" fillId="0" borderId="1" xfId="32" applyNumberFormat="1" applyFont="1" applyFill="1" applyBorder="1" applyAlignment="1">
      <alignment horizontal="center" vertical="center" textRotation="90" wrapText="1"/>
      <protection/>
    </xf>
    <xf numFmtId="2" fontId="21" fillId="0" borderId="1" xfId="32" applyNumberFormat="1" applyFont="1" applyFill="1" applyBorder="1" applyAlignment="1">
      <alignment horizontal="center" vertical="center" wrapText="1"/>
      <protection/>
    </xf>
    <xf numFmtId="0" fontId="19" fillId="0" borderId="0" xfId="28" applyFont="1" applyAlignment="1">
      <alignment wrapText="1"/>
      <protection/>
    </xf>
    <xf numFmtId="0" fontId="19" fillId="0" borderId="0" xfId="28" applyFont="1">
      <alignment/>
      <protection/>
    </xf>
    <xf numFmtId="0" fontId="19" fillId="0" borderId="0" xfId="28" applyFont="1" applyBorder="1" applyAlignment="1">
      <alignment horizontal="right"/>
      <protection/>
    </xf>
    <xf numFmtId="0" fontId="9" fillId="0" borderId="1" xfId="26" applyFont="1" applyBorder="1" applyAlignment="1">
      <alignment horizontal="left" vertical="center" wrapText="1"/>
      <protection/>
    </xf>
    <xf numFmtId="0" fontId="9" fillId="0" borderId="1" xfId="26" applyFont="1" applyFill="1" applyBorder="1" applyAlignment="1">
      <alignment horizontal="left" vertical="center" wrapText="1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9" fillId="0" borderId="1" xfId="28" applyFont="1" applyBorder="1" applyAlignment="1">
      <alignment horizontal="center" vertical="center"/>
      <protection/>
    </xf>
    <xf numFmtId="0" fontId="19" fillId="0" borderId="1" xfId="28" applyFont="1" applyBorder="1" applyAlignment="1">
      <alignment horizontal="center" vertical="center"/>
      <protection/>
    </xf>
    <xf numFmtId="165" fontId="10" fillId="0" borderId="2" xfId="33" applyNumberFormat="1" applyFont="1" applyFill="1" applyBorder="1" applyAlignment="1">
      <alignment horizontal="center" vertical="center" wrapText="1"/>
      <protection/>
    </xf>
    <xf numFmtId="49" fontId="11" fillId="0" borderId="1" xfId="26" applyNumberFormat="1" applyFont="1" applyFill="1" applyBorder="1" applyAlignment="1">
      <alignment horizontal="center" vertical="center" wrapText="1"/>
      <protection/>
    </xf>
    <xf numFmtId="0" fontId="10" fillId="0" borderId="1" xfId="26" applyFont="1" applyFill="1" applyBorder="1" applyAlignment="1">
      <alignment horizontal="center" vertical="center"/>
      <protection/>
    </xf>
    <xf numFmtId="49" fontId="22" fillId="0" borderId="1" xfId="0" applyNumberFormat="1" applyFont="1" applyFill="1" applyBorder="1" applyAlignment="1">
      <alignment horizontal="center" vertical="center" wrapText="1"/>
    </xf>
    <xf numFmtId="0" fontId="10" fillId="0" borderId="1" xfId="35" applyFont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22" applyNumberFormat="1" applyFont="1" applyBorder="1" applyAlignment="1">
      <alignment horizontal="center" vertical="center" wrapText="1"/>
      <protection/>
    </xf>
    <xf numFmtId="0" fontId="9" fillId="0" borderId="1" xfId="36" applyFont="1" applyBorder="1" applyAlignment="1">
      <alignment horizontal="left" vertical="center" wrapText="1"/>
      <protection/>
    </xf>
    <xf numFmtId="0" fontId="7" fillId="0" borderId="1" xfId="26" applyFont="1" applyBorder="1" applyAlignment="1">
      <alignment horizontal="center" vertical="center" wrapText="1"/>
      <protection/>
    </xf>
    <xf numFmtId="0" fontId="25" fillId="0" borderId="0" xfId="28" applyFont="1" applyAlignment="1">
      <alignment horizontal="center" vertical="center"/>
      <protection/>
    </xf>
    <xf numFmtId="0" fontId="23" fillId="0" borderId="0" xfId="30" applyFont="1" applyBorder="1" applyAlignment="1">
      <alignment horizontal="center" vertical="center" wrapText="1"/>
      <protection/>
    </xf>
    <xf numFmtId="0" fontId="13" fillId="0" borderId="0" xfId="28" applyFont="1" applyBorder="1" applyAlignment="1">
      <alignment horizontal="center" vertical="center"/>
      <protection/>
    </xf>
    <xf numFmtId="0" fontId="14" fillId="0" borderId="0" xfId="28" applyFont="1" applyBorder="1" applyAlignment="1">
      <alignment horizontal="center" vertical="center"/>
      <protection/>
    </xf>
    <xf numFmtId="0" fontId="8" fillId="0" borderId="0" xfId="31" applyFont="1" applyFill="1" applyBorder="1" applyAlignment="1" applyProtection="1">
      <alignment horizontal="center" vertical="center" wrapText="1"/>
      <protection locked="0"/>
    </xf>
    <xf numFmtId="0" fontId="19" fillId="0" borderId="0" xfId="30" applyFont="1" applyBorder="1" applyAlignment="1">
      <alignment horizontal="left"/>
      <protection/>
    </xf>
    <xf numFmtId="2" fontId="19" fillId="0" borderId="1" xfId="28" applyNumberFormat="1" applyFont="1" applyFill="1" applyBorder="1" applyAlignment="1">
      <alignment horizontal="center" vertical="center" textRotation="90" wrapText="1"/>
      <protection/>
    </xf>
    <xf numFmtId="0" fontId="19" fillId="0" borderId="1" xfId="20" applyFont="1" applyBorder="1" applyAlignment="1">
      <alignment horizontal="center" vertical="center" wrapText="1"/>
      <protection/>
    </xf>
    <xf numFmtId="0" fontId="10" fillId="0" borderId="1" xfId="32" applyFont="1" applyFill="1" applyBorder="1" applyAlignment="1">
      <alignment horizontal="center" vertical="center"/>
      <protection/>
    </xf>
    <xf numFmtId="0" fontId="19" fillId="0" borderId="1" xfId="32" applyFont="1" applyFill="1" applyBorder="1" applyAlignment="1">
      <alignment horizontal="center" vertical="center"/>
      <protection/>
    </xf>
    <xf numFmtId="0" fontId="19" fillId="0" borderId="1" xfId="28" applyFont="1" applyBorder="1" applyAlignment="1">
      <alignment horizontal="center" vertical="center" textRotation="90"/>
      <protection/>
    </xf>
    <xf numFmtId="0" fontId="19" fillId="0" borderId="1" xfId="20" applyFont="1" applyBorder="1" applyAlignment="1">
      <alignment horizontal="center" vertical="center" textRotation="90" wrapText="1"/>
      <protection/>
    </xf>
    <xf numFmtId="1" fontId="19" fillId="0" borderId="1" xfId="28" applyNumberFormat="1" applyFont="1" applyFill="1" applyBorder="1" applyAlignment="1">
      <alignment horizontal="center" vertical="center" textRotation="90" wrapText="1"/>
      <protection/>
    </xf>
    <xf numFmtId="0" fontId="24" fillId="0" borderId="0" xfId="28" applyFont="1" applyBorder="1" applyAlignment="1">
      <alignment horizontal="center" vertical="center"/>
      <protection/>
    </xf>
    <xf numFmtId="0" fontId="8" fillId="0" borderId="0" xfId="28" applyFont="1" applyBorder="1" applyAlignment="1">
      <alignment horizontal="left" wrapText="1"/>
      <protection/>
    </xf>
    <xf numFmtId="0" fontId="8" fillId="0" borderId="3" xfId="28" applyFont="1" applyBorder="1" applyAlignment="1">
      <alignment horizontal="center" wrapText="1"/>
      <protection/>
    </xf>
    <xf numFmtId="0" fontId="8" fillId="0" borderId="0" xfId="28" applyFont="1" applyBorder="1" applyAlignment="1">
      <alignment horizontal="center" wrapText="1"/>
      <protection/>
    </xf>
    <xf numFmtId="0" fontId="19" fillId="0" borderId="2" xfId="28" applyFont="1" applyBorder="1" applyAlignment="1">
      <alignment horizontal="center" vertical="center"/>
      <protection/>
    </xf>
    <xf numFmtId="0" fontId="19" fillId="0" borderId="4" xfId="28" applyFont="1" applyBorder="1" applyAlignment="1">
      <alignment horizontal="center" vertical="center"/>
      <protection/>
    </xf>
    <xf numFmtId="0" fontId="19" fillId="0" borderId="5" xfId="28" applyFont="1" applyBorder="1" applyAlignment="1">
      <alignment horizontal="center" vertical="center"/>
      <protection/>
    </xf>
    <xf numFmtId="0" fontId="24" fillId="0" borderId="0" xfId="30" applyFont="1" applyBorder="1" applyAlignment="1">
      <alignment horizontal="center" vertical="center" wrapText="1"/>
      <protection/>
    </xf>
    <xf numFmtId="0" fontId="10" fillId="0" borderId="6" xfId="32" applyFont="1" applyFill="1" applyBorder="1" applyAlignment="1">
      <alignment horizontal="center" vertical="center"/>
      <protection/>
    </xf>
    <xf numFmtId="0" fontId="19" fillId="0" borderId="1" xfId="28" applyFont="1" applyBorder="1" applyAlignment="1">
      <alignment horizontal="center" vertical="center"/>
      <protection/>
    </xf>
    <xf numFmtId="0" fontId="16" fillId="0" borderId="0" xfId="28" applyFont="1" applyBorder="1" applyAlignment="1">
      <alignment horizontal="center" vertical="center"/>
      <protection/>
    </xf>
    <xf numFmtId="0" fontId="4" fillId="0" borderId="0" xfId="30" applyFont="1" applyBorder="1" applyAlignment="1">
      <alignment horizontal="left"/>
      <protection/>
    </xf>
    <xf numFmtId="2" fontId="19" fillId="0" borderId="2" xfId="28" applyNumberFormat="1" applyFont="1" applyFill="1" applyBorder="1" applyAlignment="1">
      <alignment horizontal="center" vertical="center" textRotation="90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  <cellStyle name="Обычный 2" xfId="22"/>
    <cellStyle name="Обычный 2 2" xfId="23"/>
    <cellStyle name="Обычный 2 3" xfId="24"/>
    <cellStyle name="Обычный 2_Выездка ноябрь 2010 г." xfId="25"/>
    <cellStyle name="Обычный 3" xfId="26"/>
    <cellStyle name="Обычный 4" xfId="27"/>
    <cellStyle name="Обычный_Выездка" xfId="28"/>
    <cellStyle name="Обычный_Выездка 2" xfId="29"/>
    <cellStyle name="Обычный_Выездка 3" xfId="30"/>
    <cellStyle name="Обычный_выездка образец техно" xfId="31"/>
    <cellStyle name="Обычный_Измайлово-2003" xfId="32"/>
    <cellStyle name="Обычный_Измайлово-2003 2" xfId="33"/>
    <cellStyle name="Процентный 2" xfId="34"/>
    <cellStyle name="Обычный_Выездка 1 (version 2)" xfId="35"/>
    <cellStyle name="Обычный_ЧМ выездка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AA169"/>
  <sheetViews>
    <sheetView view="pageBreakPreview" zoomScale="110" zoomScaleSheetLayoutView="110" workbookViewId="0" topLeftCell="A4">
      <selection activeCell="E17" sqref="E17:G17"/>
    </sheetView>
  </sheetViews>
  <sheetFormatPr defaultColWidth="9.140625" defaultRowHeight="12.75"/>
  <cols>
    <col min="1" max="1" width="3.57421875" style="13" customWidth="1"/>
    <col min="2" max="2" width="15.00390625" style="14" customWidth="1"/>
    <col min="3" max="3" width="6.57421875" style="14" customWidth="1"/>
    <col min="4" max="4" width="9.140625" style="14" hidden="1" customWidth="1"/>
    <col min="5" max="5" width="24.57421875" style="14" customWidth="1"/>
    <col min="6" max="6" width="11.00390625" style="14" customWidth="1"/>
    <col min="7" max="7" width="15.421875" style="14" customWidth="1"/>
    <col min="8" max="8" width="5.57421875" style="13" customWidth="1"/>
    <col min="9" max="9" width="7.7109375" style="13" customWidth="1"/>
    <col min="10" max="10" width="3.8515625" style="13" customWidth="1"/>
    <col min="11" max="11" width="5.140625" style="13" customWidth="1"/>
    <col min="12" max="12" width="7.7109375" style="13" customWidth="1"/>
    <col min="13" max="13" width="3.7109375" style="13" customWidth="1"/>
    <col min="14" max="14" width="5.140625" style="13" customWidth="1"/>
    <col min="15" max="15" width="7.7109375" style="13" customWidth="1"/>
    <col min="16" max="16" width="4.7109375" style="13" customWidth="1"/>
    <col min="17" max="18" width="4.421875" style="13" customWidth="1"/>
    <col min="19" max="19" width="5.140625" style="13" customWidth="1"/>
    <col min="20" max="20" width="6.421875" style="13" customWidth="1"/>
    <col min="21" max="16384" width="9.140625" style="13" customWidth="1"/>
  </cols>
  <sheetData>
    <row r="1" spans="1:20" s="15" customFormat="1" ht="31.5" customHeight="1">
      <c r="A1" s="67" t="s">
        <v>168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16" customFormat="1" ht="15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17" customFormat="1" ht="14.25" customHeight="1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66" customFormat="1" ht="20.25" customHeight="1">
      <c r="A4" s="79" t="s">
        <v>90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</row>
    <row r="5" spans="1:27" s="20" customFormat="1" ht="15.75" customHeight="1">
      <c r="A5" s="70" t="s">
        <v>170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9"/>
      <c r="V5" s="19"/>
      <c r="W5" s="19"/>
      <c r="X5" s="19"/>
      <c r="Y5" s="19"/>
      <c r="Z5" s="19"/>
      <c r="AA5" s="19"/>
    </row>
    <row r="6" spans="1:20" s="22" customFormat="1" ht="15.75" customHeight="1">
      <c r="A6" s="71" t="s">
        <v>61</v>
      </c>
      <c r="B6" s="71"/>
      <c r="C6" s="71"/>
      <c r="D6" s="71"/>
      <c r="E6" s="71"/>
      <c r="F6" s="71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 t="s">
        <v>169</v>
      </c>
    </row>
    <row r="7" spans="1:20" s="23" customFormat="1" ht="15.75" customHeight="1">
      <c r="A7" s="76" t="s">
        <v>27</v>
      </c>
      <c r="B7" s="73" t="s">
        <v>28</v>
      </c>
      <c r="C7" s="77" t="s">
        <v>29</v>
      </c>
      <c r="D7" s="77" t="s">
        <v>24</v>
      </c>
      <c r="E7" s="73" t="s">
        <v>30</v>
      </c>
      <c r="F7" s="73" t="s">
        <v>25</v>
      </c>
      <c r="G7" s="73" t="s">
        <v>31</v>
      </c>
      <c r="H7" s="74" t="s">
        <v>32</v>
      </c>
      <c r="I7" s="74"/>
      <c r="J7" s="74"/>
      <c r="K7" s="75" t="s">
        <v>33</v>
      </c>
      <c r="L7" s="75"/>
      <c r="M7" s="75"/>
      <c r="N7" s="74" t="s">
        <v>34</v>
      </c>
      <c r="O7" s="74"/>
      <c r="P7" s="74"/>
      <c r="Q7" s="74" t="s">
        <v>35</v>
      </c>
      <c r="R7" s="74"/>
      <c r="S7" s="78" t="s">
        <v>36</v>
      </c>
      <c r="T7" s="72" t="s">
        <v>37</v>
      </c>
    </row>
    <row r="8" spans="1:20" s="23" customFormat="1" ht="24.75" customHeight="1">
      <c r="A8" s="76"/>
      <c r="B8" s="73"/>
      <c r="C8" s="77"/>
      <c r="D8" s="77"/>
      <c r="E8" s="73"/>
      <c r="F8" s="73"/>
      <c r="G8" s="73"/>
      <c r="H8" s="46" t="s">
        <v>38</v>
      </c>
      <c r="I8" s="47" t="s">
        <v>39</v>
      </c>
      <c r="J8" s="46" t="s">
        <v>27</v>
      </c>
      <c r="K8" s="46" t="s">
        <v>38</v>
      </c>
      <c r="L8" s="47" t="s">
        <v>39</v>
      </c>
      <c r="M8" s="46" t="s">
        <v>27</v>
      </c>
      <c r="N8" s="46" t="s">
        <v>38</v>
      </c>
      <c r="O8" s="47" t="s">
        <v>39</v>
      </c>
      <c r="P8" s="46" t="s">
        <v>27</v>
      </c>
      <c r="Q8" s="26" t="s">
        <v>40</v>
      </c>
      <c r="R8" s="26" t="s">
        <v>41</v>
      </c>
      <c r="S8" s="78"/>
      <c r="T8" s="72"/>
    </row>
    <row r="9" spans="1:20" s="18" customFormat="1" ht="36" customHeight="1">
      <c r="A9" s="54">
        <v>1</v>
      </c>
      <c r="B9" s="61" t="s">
        <v>103</v>
      </c>
      <c r="C9" s="62">
        <v>2</v>
      </c>
      <c r="D9" s="4" t="s">
        <v>104</v>
      </c>
      <c r="E9" s="5" t="s">
        <v>105</v>
      </c>
      <c r="F9" s="3" t="s">
        <v>106</v>
      </c>
      <c r="G9" s="53" t="s">
        <v>80</v>
      </c>
      <c r="H9" s="27">
        <v>222.5</v>
      </c>
      <c r="I9" s="28">
        <f aca="true" t="shared" si="0" ref="I9:I16">H9/3.4-IF($Q9=1,0.5,IF($Q9=2,1.5,0))</f>
        <v>65.44117647058823</v>
      </c>
      <c r="J9" s="29">
        <f aca="true" t="shared" si="1" ref="J9:J16">RANK(I9,I$4:I$16,0)</f>
        <v>1</v>
      </c>
      <c r="K9" s="30">
        <v>218</v>
      </c>
      <c r="L9" s="28">
        <f aca="true" t="shared" si="2" ref="L9:L16">K9/3.4-IF($Q9=1,0.5,IF($Q9=2,1.5,0))</f>
        <v>64.11764705882354</v>
      </c>
      <c r="M9" s="29">
        <f aca="true" t="shared" si="3" ref="M9:M16">RANK(L9,L$4:L$16,0)</f>
        <v>3</v>
      </c>
      <c r="N9" s="30">
        <v>225</v>
      </c>
      <c r="O9" s="28">
        <f aca="true" t="shared" si="4" ref="O9:O16">N9/3.4-IF($Q9=1,0.5,IF($Q9=2,1.5,0))</f>
        <v>66.17647058823529</v>
      </c>
      <c r="P9" s="29">
        <f aca="true" t="shared" si="5" ref="P9:P16">RANK(O9,O$4:O$16,0)</f>
        <v>1</v>
      </c>
      <c r="Q9" s="31"/>
      <c r="R9" s="32"/>
      <c r="S9" s="33">
        <f aca="true" t="shared" si="6" ref="S9:S16">N9+K9+H9</f>
        <v>665.5</v>
      </c>
      <c r="T9" s="28">
        <f aca="true" t="shared" si="7" ref="T9:T16">ROUND(SUM(I9,L9,O9)/3,3)</f>
        <v>65.245</v>
      </c>
    </row>
    <row r="10" spans="1:20" s="18" customFormat="1" ht="36" customHeight="1">
      <c r="A10" s="55">
        <v>2</v>
      </c>
      <c r="B10" s="2" t="s">
        <v>218</v>
      </c>
      <c r="C10" s="6" t="s">
        <v>2</v>
      </c>
      <c r="D10" s="57" t="s">
        <v>116</v>
      </c>
      <c r="E10" s="51" t="s">
        <v>117</v>
      </c>
      <c r="F10" s="60" t="s">
        <v>118</v>
      </c>
      <c r="G10" s="53" t="s">
        <v>80</v>
      </c>
      <c r="H10" s="27">
        <v>217.5</v>
      </c>
      <c r="I10" s="28">
        <f t="shared" si="0"/>
        <v>63.970588235294116</v>
      </c>
      <c r="J10" s="29">
        <f t="shared" si="1"/>
        <v>4</v>
      </c>
      <c r="K10" s="30">
        <v>221</v>
      </c>
      <c r="L10" s="28">
        <f t="shared" si="2"/>
        <v>65</v>
      </c>
      <c r="M10" s="29">
        <f t="shared" si="3"/>
        <v>2</v>
      </c>
      <c r="N10" s="30">
        <v>223</v>
      </c>
      <c r="O10" s="28">
        <f t="shared" si="4"/>
        <v>65.58823529411765</v>
      </c>
      <c r="P10" s="29">
        <f t="shared" si="5"/>
        <v>2</v>
      </c>
      <c r="Q10" s="31"/>
      <c r="R10" s="32"/>
      <c r="S10" s="33">
        <f t="shared" si="6"/>
        <v>661.5</v>
      </c>
      <c r="T10" s="28">
        <f t="shared" si="7"/>
        <v>64.853</v>
      </c>
    </row>
    <row r="11" spans="1:20" s="18" customFormat="1" ht="36" customHeight="1">
      <c r="A11" s="55">
        <v>3</v>
      </c>
      <c r="B11" s="2" t="s">
        <v>218</v>
      </c>
      <c r="C11" s="6" t="s">
        <v>2</v>
      </c>
      <c r="D11" s="57" t="s">
        <v>91</v>
      </c>
      <c r="E11" s="52" t="s">
        <v>92</v>
      </c>
      <c r="F11" s="58" t="s">
        <v>93</v>
      </c>
      <c r="G11" s="53" t="s">
        <v>80</v>
      </c>
      <c r="H11" s="27">
        <v>218.5</v>
      </c>
      <c r="I11" s="28">
        <f t="shared" si="0"/>
        <v>64.26470588235294</v>
      </c>
      <c r="J11" s="29">
        <f t="shared" si="1"/>
        <v>2</v>
      </c>
      <c r="K11" s="30">
        <v>222</v>
      </c>
      <c r="L11" s="28">
        <f t="shared" si="2"/>
        <v>65.29411764705883</v>
      </c>
      <c r="M11" s="29">
        <f t="shared" si="3"/>
        <v>1</v>
      </c>
      <c r="N11" s="30">
        <v>214.5</v>
      </c>
      <c r="O11" s="28">
        <f t="shared" si="4"/>
        <v>63.08823529411765</v>
      </c>
      <c r="P11" s="29">
        <f t="shared" si="5"/>
        <v>4</v>
      </c>
      <c r="Q11" s="31"/>
      <c r="R11" s="32"/>
      <c r="S11" s="33">
        <f t="shared" si="6"/>
        <v>655</v>
      </c>
      <c r="T11" s="28">
        <f t="shared" si="7"/>
        <v>64.216</v>
      </c>
    </row>
    <row r="12" spans="1:20" s="18" customFormat="1" ht="36" customHeight="1">
      <c r="A12" s="55">
        <v>4</v>
      </c>
      <c r="B12" s="2" t="s">
        <v>111</v>
      </c>
      <c r="C12" s="3" t="s">
        <v>2</v>
      </c>
      <c r="D12" s="4"/>
      <c r="E12" s="5" t="s">
        <v>112</v>
      </c>
      <c r="F12" s="3"/>
      <c r="G12" s="3" t="s">
        <v>7</v>
      </c>
      <c r="H12" s="27">
        <v>218.5</v>
      </c>
      <c r="I12" s="28">
        <f t="shared" si="0"/>
        <v>64.26470588235294</v>
      </c>
      <c r="J12" s="29">
        <f t="shared" si="1"/>
        <v>2</v>
      </c>
      <c r="K12" s="30">
        <v>208.5</v>
      </c>
      <c r="L12" s="28">
        <f t="shared" si="2"/>
        <v>61.32352941176471</v>
      </c>
      <c r="M12" s="29">
        <f t="shared" si="3"/>
        <v>5</v>
      </c>
      <c r="N12" s="30">
        <v>220.5</v>
      </c>
      <c r="O12" s="28">
        <f t="shared" si="4"/>
        <v>64.8529411764706</v>
      </c>
      <c r="P12" s="29">
        <f t="shared" si="5"/>
        <v>3</v>
      </c>
      <c r="Q12" s="31"/>
      <c r="R12" s="32"/>
      <c r="S12" s="33">
        <f t="shared" si="6"/>
        <v>647.5</v>
      </c>
      <c r="T12" s="28">
        <f t="shared" si="7"/>
        <v>63.48</v>
      </c>
    </row>
    <row r="13" spans="1:20" s="18" customFormat="1" ht="36" customHeight="1">
      <c r="A13" s="55">
        <v>5</v>
      </c>
      <c r="B13" s="2" t="s">
        <v>94</v>
      </c>
      <c r="C13" s="3" t="s">
        <v>2</v>
      </c>
      <c r="D13" s="59" t="s">
        <v>95</v>
      </c>
      <c r="E13" s="51" t="s">
        <v>96</v>
      </c>
      <c r="F13" s="60" t="s">
        <v>97</v>
      </c>
      <c r="G13" s="3" t="s">
        <v>98</v>
      </c>
      <c r="H13" s="27">
        <v>216</v>
      </c>
      <c r="I13" s="28">
        <f t="shared" si="0"/>
        <v>63.529411764705884</v>
      </c>
      <c r="J13" s="29">
        <f t="shared" si="1"/>
        <v>5</v>
      </c>
      <c r="K13" s="30">
        <v>211</v>
      </c>
      <c r="L13" s="28">
        <f t="shared" si="2"/>
        <v>62.05882352941177</v>
      </c>
      <c r="M13" s="29">
        <f t="shared" si="3"/>
        <v>4</v>
      </c>
      <c r="N13" s="30">
        <v>214.5</v>
      </c>
      <c r="O13" s="28">
        <f t="shared" si="4"/>
        <v>63.08823529411765</v>
      </c>
      <c r="P13" s="29">
        <f t="shared" si="5"/>
        <v>4</v>
      </c>
      <c r="Q13" s="31"/>
      <c r="R13" s="32"/>
      <c r="S13" s="33">
        <f t="shared" si="6"/>
        <v>641.5</v>
      </c>
      <c r="T13" s="28">
        <f t="shared" si="7"/>
        <v>62.892</v>
      </c>
    </row>
    <row r="14" spans="1:20" s="18" customFormat="1" ht="36" customHeight="1">
      <c r="A14" s="55">
        <v>6</v>
      </c>
      <c r="B14" s="2" t="s">
        <v>107</v>
      </c>
      <c r="C14" s="3" t="s">
        <v>2</v>
      </c>
      <c r="D14" s="4" t="s">
        <v>108</v>
      </c>
      <c r="E14" s="5" t="s">
        <v>109</v>
      </c>
      <c r="F14" s="3" t="s">
        <v>110</v>
      </c>
      <c r="G14" s="3" t="s">
        <v>80</v>
      </c>
      <c r="H14" s="27">
        <v>213.5</v>
      </c>
      <c r="I14" s="28">
        <f t="shared" si="0"/>
        <v>62.794117647058826</v>
      </c>
      <c r="J14" s="29">
        <f t="shared" si="1"/>
        <v>7</v>
      </c>
      <c r="K14" s="30">
        <v>207.5</v>
      </c>
      <c r="L14" s="28">
        <f t="shared" si="2"/>
        <v>61.029411764705884</v>
      </c>
      <c r="M14" s="29">
        <f t="shared" si="3"/>
        <v>6</v>
      </c>
      <c r="N14" s="30">
        <v>211.5</v>
      </c>
      <c r="O14" s="28">
        <f t="shared" si="4"/>
        <v>62.20588235294118</v>
      </c>
      <c r="P14" s="29">
        <f t="shared" si="5"/>
        <v>6</v>
      </c>
      <c r="Q14" s="31"/>
      <c r="R14" s="32"/>
      <c r="S14" s="33">
        <f t="shared" si="6"/>
        <v>632.5</v>
      </c>
      <c r="T14" s="28">
        <f t="shared" si="7"/>
        <v>62.01</v>
      </c>
    </row>
    <row r="15" spans="1:20" s="18" customFormat="1" ht="36" customHeight="1">
      <c r="A15" s="55">
        <v>7</v>
      </c>
      <c r="B15" s="2" t="s">
        <v>99</v>
      </c>
      <c r="C15" s="3" t="s">
        <v>1</v>
      </c>
      <c r="D15" s="4" t="s">
        <v>100</v>
      </c>
      <c r="E15" s="5" t="s">
        <v>101</v>
      </c>
      <c r="F15" s="3" t="s">
        <v>102</v>
      </c>
      <c r="G15" s="3" t="s">
        <v>7</v>
      </c>
      <c r="H15" s="27">
        <v>215</v>
      </c>
      <c r="I15" s="28">
        <f t="shared" si="0"/>
        <v>63.23529411764706</v>
      </c>
      <c r="J15" s="29">
        <f t="shared" si="1"/>
        <v>6</v>
      </c>
      <c r="K15" s="30">
        <v>206</v>
      </c>
      <c r="L15" s="28">
        <f t="shared" si="2"/>
        <v>60.58823529411765</v>
      </c>
      <c r="M15" s="29">
        <f t="shared" si="3"/>
        <v>7</v>
      </c>
      <c r="N15" s="30">
        <v>196.5</v>
      </c>
      <c r="O15" s="28">
        <f t="shared" si="4"/>
        <v>57.794117647058826</v>
      </c>
      <c r="P15" s="29">
        <f t="shared" si="5"/>
        <v>7</v>
      </c>
      <c r="Q15" s="31"/>
      <c r="R15" s="32"/>
      <c r="S15" s="33">
        <f t="shared" si="6"/>
        <v>617.5</v>
      </c>
      <c r="T15" s="28">
        <f t="shared" si="7"/>
        <v>60.539</v>
      </c>
    </row>
    <row r="16" spans="1:20" s="18" customFormat="1" ht="36" customHeight="1">
      <c r="A16" s="55">
        <v>8</v>
      </c>
      <c r="B16" s="2" t="s">
        <v>171</v>
      </c>
      <c r="C16" s="3" t="s">
        <v>2</v>
      </c>
      <c r="D16" s="63" t="s">
        <v>113</v>
      </c>
      <c r="E16" s="64" t="s">
        <v>114</v>
      </c>
      <c r="F16" s="65" t="s">
        <v>115</v>
      </c>
      <c r="G16" s="53" t="s">
        <v>80</v>
      </c>
      <c r="H16" s="27">
        <v>204</v>
      </c>
      <c r="I16" s="28">
        <f t="shared" si="0"/>
        <v>60</v>
      </c>
      <c r="J16" s="29">
        <f t="shared" si="1"/>
        <v>8</v>
      </c>
      <c r="K16" s="30">
        <v>200</v>
      </c>
      <c r="L16" s="28">
        <f t="shared" si="2"/>
        <v>58.82352941176471</v>
      </c>
      <c r="M16" s="29">
        <f t="shared" si="3"/>
        <v>8</v>
      </c>
      <c r="N16" s="30">
        <v>195.5</v>
      </c>
      <c r="O16" s="28">
        <f t="shared" si="4"/>
        <v>57.5</v>
      </c>
      <c r="P16" s="29">
        <f t="shared" si="5"/>
        <v>8</v>
      </c>
      <c r="Q16" s="31"/>
      <c r="R16" s="32"/>
      <c r="S16" s="33">
        <f t="shared" si="6"/>
        <v>599.5</v>
      </c>
      <c r="T16" s="28">
        <f t="shared" si="7"/>
        <v>58.775</v>
      </c>
    </row>
    <row r="17" spans="2:20" s="34" customFormat="1" ht="15.75" customHeight="1">
      <c r="B17" s="80" t="s">
        <v>42</v>
      </c>
      <c r="C17" s="80"/>
      <c r="D17" s="35"/>
      <c r="E17" s="81" t="s">
        <v>227</v>
      </c>
      <c r="F17" s="81"/>
      <c r="G17" s="81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37"/>
      <c r="S17" s="36"/>
      <c r="T17" s="36"/>
    </row>
    <row r="18" spans="2:20" s="34" customFormat="1" ht="15.75" customHeight="1">
      <c r="B18" s="80" t="s">
        <v>43</v>
      </c>
      <c r="C18" s="80"/>
      <c r="D18" s="35"/>
      <c r="E18" s="82" t="s">
        <v>44</v>
      </c>
      <c r="F18" s="82"/>
      <c r="G18" s="82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62" spans="4:9" ht="24">
      <c r="D62" s="38" t="s">
        <v>1</v>
      </c>
      <c r="F62" s="39" t="s">
        <v>13</v>
      </c>
      <c r="I62" s="13" t="s">
        <v>12</v>
      </c>
    </row>
    <row r="90" spans="6:9" ht="24">
      <c r="F90" s="39" t="s">
        <v>13</v>
      </c>
      <c r="I90" s="13" t="s">
        <v>12</v>
      </c>
    </row>
    <row r="103" spans="5:9" ht="48">
      <c r="E103" s="11" t="s">
        <v>14</v>
      </c>
      <c r="F103" s="8" t="s">
        <v>15</v>
      </c>
      <c r="G103" s="12" t="s">
        <v>16</v>
      </c>
      <c r="H103" s="40" t="s">
        <v>7</v>
      </c>
      <c r="I103" s="13" t="s">
        <v>45</v>
      </c>
    </row>
    <row r="169" ht="12.75">
      <c r="I169" s="13" t="s">
        <v>12</v>
      </c>
    </row>
  </sheetData>
  <sheetProtection selectLockedCells="1" selectUnlockedCells="1"/>
  <mergeCells count="23">
    <mergeCell ref="B17:C17"/>
    <mergeCell ref="E17:G17"/>
    <mergeCell ref="B18:C18"/>
    <mergeCell ref="E18:G18"/>
    <mergeCell ref="A7:A8"/>
    <mergeCell ref="B7:B8"/>
    <mergeCell ref="C7:C8"/>
    <mergeCell ref="D7:D8"/>
    <mergeCell ref="E7:E8"/>
    <mergeCell ref="T7:T8"/>
    <mergeCell ref="F7:F8"/>
    <mergeCell ref="G7:G8"/>
    <mergeCell ref="H7:J7"/>
    <mergeCell ref="K7:M7"/>
    <mergeCell ref="N7:P7"/>
    <mergeCell ref="Q7:R7"/>
    <mergeCell ref="S7:S8"/>
    <mergeCell ref="A1:T1"/>
    <mergeCell ref="A2:T2"/>
    <mergeCell ref="A3:T3"/>
    <mergeCell ref="A5:T5"/>
    <mergeCell ref="A6:F6"/>
    <mergeCell ref="A4:T4"/>
  </mergeCells>
  <printOptions horizontalCentered="1"/>
  <pageMargins left="0" right="0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AA183"/>
  <sheetViews>
    <sheetView view="pageBreakPreview" zoomScale="110" zoomScaleSheetLayoutView="110" workbookViewId="0" topLeftCell="A1">
      <selection activeCell="A5" sqref="A5:T5"/>
    </sheetView>
  </sheetViews>
  <sheetFormatPr defaultColWidth="9.140625" defaultRowHeight="12.75"/>
  <cols>
    <col min="1" max="1" width="3.57421875" style="13" customWidth="1"/>
    <col min="2" max="2" width="15.00390625" style="14" customWidth="1"/>
    <col min="3" max="3" width="6.57421875" style="14" customWidth="1"/>
    <col min="4" max="4" width="9.140625" style="14" hidden="1" customWidth="1"/>
    <col min="5" max="5" width="24.57421875" style="14" customWidth="1"/>
    <col min="6" max="6" width="11.00390625" style="14" customWidth="1"/>
    <col min="7" max="7" width="15.421875" style="14" customWidth="1"/>
    <col min="8" max="8" width="5.57421875" style="13" customWidth="1"/>
    <col min="9" max="9" width="7.7109375" style="13" customWidth="1"/>
    <col min="10" max="10" width="3.8515625" style="13" customWidth="1"/>
    <col min="11" max="11" width="5.140625" style="13" customWidth="1"/>
    <col min="12" max="12" width="7.7109375" style="13" customWidth="1"/>
    <col min="13" max="13" width="3.7109375" style="13" customWidth="1"/>
    <col min="14" max="14" width="5.140625" style="13" customWidth="1"/>
    <col min="15" max="15" width="7.7109375" style="13" customWidth="1"/>
    <col min="16" max="16" width="4.7109375" style="13" customWidth="1"/>
    <col min="17" max="18" width="4.421875" style="13" customWidth="1"/>
    <col min="19" max="19" width="5.140625" style="13" customWidth="1"/>
    <col min="20" max="20" width="6.421875" style="13" customWidth="1"/>
    <col min="21" max="16384" width="9.140625" style="13" customWidth="1"/>
  </cols>
  <sheetData>
    <row r="1" spans="1:20" s="15" customFormat="1" ht="22.5" customHeight="1">
      <c r="A1" s="86" t="s">
        <v>168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16" customFormat="1" ht="15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17" customFormat="1" ht="14.25" customHeight="1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18" customFormat="1" ht="15.75" customHeight="1">
      <c r="A4" s="89" t="s">
        <v>23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7" s="20" customFormat="1" ht="15.75" customHeight="1">
      <c r="A5" s="70" t="s">
        <v>235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9"/>
      <c r="V5" s="19"/>
      <c r="W5" s="19"/>
      <c r="X5" s="19"/>
      <c r="Y5" s="19"/>
      <c r="Z5" s="19"/>
      <c r="AA5" s="19"/>
    </row>
    <row r="6" spans="1:20" s="22" customFormat="1" ht="15.75" customHeight="1">
      <c r="A6" s="71" t="s">
        <v>61</v>
      </c>
      <c r="B6" s="71"/>
      <c r="C6" s="71"/>
      <c r="D6" s="71"/>
      <c r="E6" s="71"/>
      <c r="F6" s="71"/>
      <c r="G6" s="48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50" t="s">
        <v>169</v>
      </c>
    </row>
    <row r="7" spans="1:20" s="23" customFormat="1" ht="15.75" customHeight="1">
      <c r="A7" s="76" t="s">
        <v>27</v>
      </c>
      <c r="B7" s="73" t="s">
        <v>28</v>
      </c>
      <c r="C7" s="77" t="s">
        <v>29</v>
      </c>
      <c r="D7" s="77" t="s">
        <v>24</v>
      </c>
      <c r="E7" s="73" t="s">
        <v>30</v>
      </c>
      <c r="F7" s="73" t="s">
        <v>25</v>
      </c>
      <c r="G7" s="73" t="s">
        <v>31</v>
      </c>
      <c r="H7" s="74" t="s">
        <v>32</v>
      </c>
      <c r="I7" s="74"/>
      <c r="J7" s="74"/>
      <c r="K7" s="75" t="s">
        <v>33</v>
      </c>
      <c r="L7" s="75"/>
      <c r="M7" s="75"/>
      <c r="N7" s="74" t="s">
        <v>34</v>
      </c>
      <c r="O7" s="74"/>
      <c r="P7" s="74"/>
      <c r="Q7" s="74" t="s">
        <v>35</v>
      </c>
      <c r="R7" s="74"/>
      <c r="S7" s="78" t="s">
        <v>36</v>
      </c>
      <c r="T7" s="72" t="s">
        <v>37</v>
      </c>
    </row>
    <row r="8" spans="1:20" s="23" customFormat="1" ht="24.75" customHeight="1">
      <c r="A8" s="76"/>
      <c r="B8" s="73"/>
      <c r="C8" s="77"/>
      <c r="D8" s="77"/>
      <c r="E8" s="73"/>
      <c r="F8" s="73"/>
      <c r="G8" s="73"/>
      <c r="H8" s="46" t="s">
        <v>38</v>
      </c>
      <c r="I8" s="47" t="s">
        <v>39</v>
      </c>
      <c r="J8" s="46" t="s">
        <v>27</v>
      </c>
      <c r="K8" s="46" t="s">
        <v>38</v>
      </c>
      <c r="L8" s="47" t="s">
        <v>39</v>
      </c>
      <c r="M8" s="46" t="s">
        <v>27</v>
      </c>
      <c r="N8" s="46" t="s">
        <v>38</v>
      </c>
      <c r="O8" s="47" t="s">
        <v>39</v>
      </c>
      <c r="P8" s="46" t="s">
        <v>27</v>
      </c>
      <c r="Q8" s="26" t="s">
        <v>40</v>
      </c>
      <c r="R8" s="26" t="s">
        <v>41</v>
      </c>
      <c r="S8" s="78"/>
      <c r="T8" s="72"/>
    </row>
    <row r="9" spans="1:20" s="18" customFormat="1" ht="15.75" customHeight="1">
      <c r="A9" s="83" t="s">
        <v>62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5"/>
    </row>
    <row r="10" spans="1:20" s="18" customFormat="1" ht="24.75" customHeight="1">
      <c r="A10" s="55">
        <v>1</v>
      </c>
      <c r="B10" s="2" t="s">
        <v>143</v>
      </c>
      <c r="C10" s="6" t="s">
        <v>120</v>
      </c>
      <c r="D10" s="57"/>
      <c r="E10" s="51" t="s">
        <v>229</v>
      </c>
      <c r="F10" s="60" t="s">
        <v>230</v>
      </c>
      <c r="G10" s="53" t="s">
        <v>7</v>
      </c>
      <c r="H10" s="27">
        <v>218.5</v>
      </c>
      <c r="I10" s="28">
        <f aca="true" t="shared" si="0" ref="I10:I17">H10/3-IF($Q10=1,0.5,IF($Q10=2,1.5,0))</f>
        <v>72.83333333333333</v>
      </c>
      <c r="J10" s="29">
        <f>RANK(I10,I$10:I$17,0)</f>
        <v>1</v>
      </c>
      <c r="K10" s="30">
        <v>212</v>
      </c>
      <c r="L10" s="28">
        <f aca="true" t="shared" si="1" ref="L10:L17">K10/3-IF($Q10=1,0.5,IF($Q10=2,1.5,0))</f>
        <v>70.66666666666667</v>
      </c>
      <c r="M10" s="29">
        <f>RANK(L10,L$10:L$17,0)</f>
        <v>1</v>
      </c>
      <c r="N10" s="30">
        <v>214.5</v>
      </c>
      <c r="O10" s="28">
        <f aca="true" t="shared" si="2" ref="O10:O17">N10/3-IF($Q10=1,0.5,IF($Q10=2,1.5,0))</f>
        <v>71.5</v>
      </c>
      <c r="P10" s="29">
        <f>RANK(O10,O$10:O$17,0)</f>
        <v>1</v>
      </c>
      <c r="Q10" s="31"/>
      <c r="R10" s="32"/>
      <c r="S10" s="33">
        <f aca="true" t="shared" si="3" ref="S10:S17">N10+K10+H10</f>
        <v>645</v>
      </c>
      <c r="T10" s="28">
        <f aca="true" t="shared" si="4" ref="T10:T17">ROUND(SUM(I10,L10,O10)/3,3)</f>
        <v>71.667</v>
      </c>
    </row>
    <row r="11" spans="1:20" s="18" customFormat="1" ht="24.75" customHeight="1">
      <c r="A11" s="55">
        <v>2</v>
      </c>
      <c r="B11" s="2" t="s">
        <v>144</v>
      </c>
      <c r="C11" s="6" t="s">
        <v>2</v>
      </c>
      <c r="D11" s="57" t="s">
        <v>145</v>
      </c>
      <c r="E11" s="51" t="s">
        <v>146</v>
      </c>
      <c r="F11" s="60" t="s">
        <v>147</v>
      </c>
      <c r="G11" s="53" t="s">
        <v>54</v>
      </c>
      <c r="H11" s="27">
        <v>204</v>
      </c>
      <c r="I11" s="28">
        <f t="shared" si="0"/>
        <v>68</v>
      </c>
      <c r="J11" s="29">
        <f aca="true" t="shared" si="5" ref="J11:J17">RANK(I11,I$10:I$17,0)</f>
        <v>2</v>
      </c>
      <c r="K11" s="30">
        <v>196</v>
      </c>
      <c r="L11" s="28">
        <f t="shared" si="1"/>
        <v>65.33333333333333</v>
      </c>
      <c r="M11" s="29">
        <f aca="true" t="shared" si="6" ref="M11:M17">RANK(L11,L$10:L$17,0)</f>
        <v>2</v>
      </c>
      <c r="N11" s="30">
        <v>200.5</v>
      </c>
      <c r="O11" s="28">
        <f t="shared" si="2"/>
        <v>66.83333333333333</v>
      </c>
      <c r="P11" s="29">
        <f aca="true" t="shared" si="7" ref="P11:P17">RANK(O11,O$10:O$17,0)</f>
        <v>2</v>
      </c>
      <c r="Q11" s="31"/>
      <c r="R11" s="32"/>
      <c r="S11" s="33">
        <f t="shared" si="3"/>
        <v>600.5</v>
      </c>
      <c r="T11" s="28">
        <f t="shared" si="4"/>
        <v>66.722</v>
      </c>
    </row>
    <row r="12" spans="1:20" s="18" customFormat="1" ht="24.75" customHeight="1">
      <c r="A12" s="55">
        <v>3</v>
      </c>
      <c r="B12" s="2" t="s">
        <v>119</v>
      </c>
      <c r="C12" s="6" t="s">
        <v>120</v>
      </c>
      <c r="D12" s="57" t="s">
        <v>8</v>
      </c>
      <c r="E12" s="51" t="s">
        <v>121</v>
      </c>
      <c r="F12" s="60" t="s">
        <v>9</v>
      </c>
      <c r="G12" s="53" t="s">
        <v>54</v>
      </c>
      <c r="H12" s="27">
        <v>193.5</v>
      </c>
      <c r="I12" s="28">
        <f t="shared" si="0"/>
        <v>64.5</v>
      </c>
      <c r="J12" s="29">
        <f t="shared" si="5"/>
        <v>3</v>
      </c>
      <c r="K12" s="30">
        <v>195</v>
      </c>
      <c r="L12" s="28">
        <f t="shared" si="1"/>
        <v>65</v>
      </c>
      <c r="M12" s="29">
        <f t="shared" si="6"/>
        <v>3</v>
      </c>
      <c r="N12" s="30">
        <v>198.5</v>
      </c>
      <c r="O12" s="28">
        <f t="shared" si="2"/>
        <v>66.16666666666667</v>
      </c>
      <c r="P12" s="29">
        <f t="shared" si="7"/>
        <v>3</v>
      </c>
      <c r="Q12" s="31"/>
      <c r="R12" s="32"/>
      <c r="S12" s="33">
        <f t="shared" si="3"/>
        <v>587</v>
      </c>
      <c r="T12" s="28">
        <f t="shared" si="4"/>
        <v>65.222</v>
      </c>
    </row>
    <row r="13" spans="1:20" s="18" customFormat="1" ht="24.75" customHeight="1">
      <c r="A13" s="55">
        <v>4</v>
      </c>
      <c r="B13" s="2" t="s">
        <v>86</v>
      </c>
      <c r="C13" s="6" t="s">
        <v>10</v>
      </c>
      <c r="D13" s="57" t="s">
        <v>152</v>
      </c>
      <c r="E13" s="51" t="s">
        <v>153</v>
      </c>
      <c r="F13" s="60" t="s">
        <v>154</v>
      </c>
      <c r="G13" s="53" t="s">
        <v>6</v>
      </c>
      <c r="H13" s="27">
        <v>186</v>
      </c>
      <c r="I13" s="28">
        <f t="shared" si="0"/>
        <v>62</v>
      </c>
      <c r="J13" s="29">
        <f t="shared" si="5"/>
        <v>4</v>
      </c>
      <c r="K13" s="30">
        <v>191</v>
      </c>
      <c r="L13" s="28">
        <f t="shared" si="1"/>
        <v>63.666666666666664</v>
      </c>
      <c r="M13" s="29">
        <f t="shared" si="6"/>
        <v>4</v>
      </c>
      <c r="N13" s="30">
        <v>193.5</v>
      </c>
      <c r="O13" s="28">
        <f t="shared" si="2"/>
        <v>64.5</v>
      </c>
      <c r="P13" s="29">
        <f t="shared" si="7"/>
        <v>4</v>
      </c>
      <c r="Q13" s="31"/>
      <c r="R13" s="32"/>
      <c r="S13" s="33">
        <f t="shared" si="3"/>
        <v>570.5</v>
      </c>
      <c r="T13" s="28">
        <f t="shared" si="4"/>
        <v>63.389</v>
      </c>
    </row>
    <row r="14" spans="1:20" s="18" customFormat="1" ht="24.75" customHeight="1">
      <c r="A14" s="55">
        <v>5</v>
      </c>
      <c r="B14" s="2" t="s">
        <v>124</v>
      </c>
      <c r="C14" s="6" t="s">
        <v>2</v>
      </c>
      <c r="D14" s="57">
        <v>15795</v>
      </c>
      <c r="E14" s="51" t="s">
        <v>125</v>
      </c>
      <c r="F14" s="60" t="s">
        <v>126</v>
      </c>
      <c r="G14" s="53" t="s">
        <v>7</v>
      </c>
      <c r="H14" s="27">
        <v>178.5</v>
      </c>
      <c r="I14" s="28">
        <f t="shared" si="0"/>
        <v>59.5</v>
      </c>
      <c r="J14" s="29">
        <f t="shared" si="5"/>
        <v>7</v>
      </c>
      <c r="K14" s="30">
        <v>190</v>
      </c>
      <c r="L14" s="28">
        <f t="shared" si="1"/>
        <v>63.333333333333336</v>
      </c>
      <c r="M14" s="29">
        <f t="shared" si="6"/>
        <v>5</v>
      </c>
      <c r="N14" s="30">
        <v>191.5</v>
      </c>
      <c r="O14" s="28">
        <f t="shared" si="2"/>
        <v>63.833333333333336</v>
      </c>
      <c r="P14" s="29">
        <f t="shared" si="7"/>
        <v>6</v>
      </c>
      <c r="Q14" s="31"/>
      <c r="R14" s="32"/>
      <c r="S14" s="33">
        <f t="shared" si="3"/>
        <v>560</v>
      </c>
      <c r="T14" s="28">
        <f t="shared" si="4"/>
        <v>62.222</v>
      </c>
    </row>
    <row r="15" spans="1:20" s="18" customFormat="1" ht="24.75" customHeight="1">
      <c r="A15" s="55">
        <v>6</v>
      </c>
      <c r="B15" s="2" t="s">
        <v>94</v>
      </c>
      <c r="C15" s="6" t="s">
        <v>2</v>
      </c>
      <c r="D15" s="57" t="s">
        <v>122</v>
      </c>
      <c r="E15" s="51" t="s">
        <v>123</v>
      </c>
      <c r="F15" s="60" t="s">
        <v>97</v>
      </c>
      <c r="G15" s="53" t="s">
        <v>98</v>
      </c>
      <c r="H15" s="27">
        <v>182.5</v>
      </c>
      <c r="I15" s="28">
        <f t="shared" si="0"/>
        <v>60.833333333333336</v>
      </c>
      <c r="J15" s="29">
        <f t="shared" si="5"/>
        <v>6</v>
      </c>
      <c r="K15" s="30">
        <v>184.5</v>
      </c>
      <c r="L15" s="28">
        <f t="shared" si="1"/>
        <v>61.5</v>
      </c>
      <c r="M15" s="29">
        <f t="shared" si="6"/>
        <v>7</v>
      </c>
      <c r="N15" s="30">
        <v>192.5</v>
      </c>
      <c r="O15" s="28">
        <f t="shared" si="2"/>
        <v>64.16666666666667</v>
      </c>
      <c r="P15" s="29">
        <f t="shared" si="7"/>
        <v>5</v>
      </c>
      <c r="Q15" s="31"/>
      <c r="R15" s="32"/>
      <c r="S15" s="33">
        <f t="shared" si="3"/>
        <v>559.5</v>
      </c>
      <c r="T15" s="28">
        <f t="shared" si="4"/>
        <v>62.167</v>
      </c>
    </row>
    <row r="16" spans="1:20" s="18" customFormat="1" ht="24.75" customHeight="1">
      <c r="A16" s="55">
        <v>7</v>
      </c>
      <c r="B16" s="2" t="s">
        <v>159</v>
      </c>
      <c r="C16" s="6" t="s">
        <v>10</v>
      </c>
      <c r="D16" s="57" t="s">
        <v>160</v>
      </c>
      <c r="E16" s="51" t="s">
        <v>161</v>
      </c>
      <c r="F16" s="60" t="s">
        <v>162</v>
      </c>
      <c r="G16" s="53" t="s">
        <v>163</v>
      </c>
      <c r="H16" s="27">
        <v>184.5</v>
      </c>
      <c r="I16" s="28">
        <f t="shared" si="0"/>
        <v>61.5</v>
      </c>
      <c r="J16" s="29">
        <f t="shared" si="5"/>
        <v>5</v>
      </c>
      <c r="K16" s="30">
        <v>185</v>
      </c>
      <c r="L16" s="28">
        <f t="shared" si="1"/>
        <v>61.666666666666664</v>
      </c>
      <c r="M16" s="29">
        <f t="shared" si="6"/>
        <v>6</v>
      </c>
      <c r="N16" s="30">
        <v>187.5</v>
      </c>
      <c r="O16" s="28">
        <f t="shared" si="2"/>
        <v>62.5</v>
      </c>
      <c r="P16" s="29">
        <f t="shared" si="7"/>
        <v>7</v>
      </c>
      <c r="Q16" s="31"/>
      <c r="R16" s="32"/>
      <c r="S16" s="33">
        <f t="shared" si="3"/>
        <v>557</v>
      </c>
      <c r="T16" s="28">
        <f t="shared" si="4"/>
        <v>61.889</v>
      </c>
    </row>
    <row r="17" spans="1:20" s="18" customFormat="1" ht="24.75" customHeight="1">
      <c r="A17" s="55">
        <v>8</v>
      </c>
      <c r="B17" s="2" t="s">
        <v>60</v>
      </c>
      <c r="C17" s="6">
        <v>1</v>
      </c>
      <c r="D17" s="57" t="s">
        <v>20</v>
      </c>
      <c r="E17" s="51" t="s">
        <v>21</v>
      </c>
      <c r="F17" s="60" t="s">
        <v>22</v>
      </c>
      <c r="G17" s="53" t="s">
        <v>54</v>
      </c>
      <c r="H17" s="27">
        <v>168</v>
      </c>
      <c r="I17" s="28">
        <f t="shared" si="0"/>
        <v>56</v>
      </c>
      <c r="J17" s="29">
        <f t="shared" si="5"/>
        <v>8</v>
      </c>
      <c r="K17" s="30">
        <v>172</v>
      </c>
      <c r="L17" s="28">
        <f t="shared" si="1"/>
        <v>57.333333333333336</v>
      </c>
      <c r="M17" s="29">
        <f t="shared" si="6"/>
        <v>8</v>
      </c>
      <c r="N17" s="30">
        <v>170.5</v>
      </c>
      <c r="O17" s="28">
        <f t="shared" si="2"/>
        <v>56.833333333333336</v>
      </c>
      <c r="P17" s="29">
        <f t="shared" si="7"/>
        <v>8</v>
      </c>
      <c r="Q17" s="31"/>
      <c r="R17" s="32"/>
      <c r="S17" s="33">
        <f t="shared" si="3"/>
        <v>510.5</v>
      </c>
      <c r="T17" s="28">
        <f t="shared" si="4"/>
        <v>56.722</v>
      </c>
    </row>
    <row r="18" spans="1:20" s="18" customFormat="1" ht="15.75" customHeight="1">
      <c r="A18" s="83" t="s">
        <v>48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5"/>
    </row>
    <row r="19" spans="1:20" s="18" customFormat="1" ht="24.75" customHeight="1">
      <c r="A19" s="55">
        <v>1</v>
      </c>
      <c r="B19" s="2" t="s">
        <v>136</v>
      </c>
      <c r="C19" s="6" t="s">
        <v>1</v>
      </c>
      <c r="D19" s="57" t="s">
        <v>137</v>
      </c>
      <c r="E19" s="51" t="s">
        <v>138</v>
      </c>
      <c r="F19" s="60" t="s">
        <v>139</v>
      </c>
      <c r="G19" s="53" t="s">
        <v>7</v>
      </c>
      <c r="H19" s="27">
        <v>205.5</v>
      </c>
      <c r="I19" s="28">
        <f>H19/3-IF($Q19=1,0.5,IF($Q19=2,1.5,0))</f>
        <v>68.5</v>
      </c>
      <c r="J19" s="29">
        <f>RANK(I19,I$19:I$22,0)</f>
        <v>1</v>
      </c>
      <c r="K19" s="30">
        <v>195.5</v>
      </c>
      <c r="L19" s="28">
        <f>K19/3-IF($Q19=1,0.5,IF($Q19=2,1.5,0))</f>
        <v>65.16666666666667</v>
      </c>
      <c r="M19" s="29">
        <f>RANK(L19,L$19:L$22,0)</f>
        <v>1</v>
      </c>
      <c r="N19" s="30">
        <v>204.5</v>
      </c>
      <c r="O19" s="28">
        <f>N19/3-IF($Q19=1,0.5,IF($Q19=2,1.5,0))</f>
        <v>68.16666666666667</v>
      </c>
      <c r="P19" s="29">
        <f>RANK(O19,O$19:O$22,0)</f>
        <v>1</v>
      </c>
      <c r="Q19" s="31"/>
      <c r="R19" s="32"/>
      <c r="S19" s="33">
        <f>N19+K19+H19</f>
        <v>605.5</v>
      </c>
      <c r="T19" s="28">
        <f>ROUND(SUM(I19,L19,O19)/3,3)</f>
        <v>67.278</v>
      </c>
    </row>
    <row r="20" spans="1:20" s="18" customFormat="1" ht="24.75" customHeight="1">
      <c r="A20" s="55">
        <v>2</v>
      </c>
      <c r="B20" s="2" t="s">
        <v>63</v>
      </c>
      <c r="C20" s="6" t="s">
        <v>1</v>
      </c>
      <c r="D20" s="57" t="s">
        <v>55</v>
      </c>
      <c r="E20" s="51" t="s">
        <v>59</v>
      </c>
      <c r="F20" s="60" t="s">
        <v>65</v>
      </c>
      <c r="G20" s="53" t="s">
        <v>54</v>
      </c>
      <c r="H20" s="27">
        <v>198.5</v>
      </c>
      <c r="I20" s="28">
        <f>H20/3-IF($Q20=1,0.5,IF($Q20=2,1.5,0))</f>
        <v>66.16666666666667</v>
      </c>
      <c r="J20" s="29">
        <f aca="true" t="shared" si="8" ref="J20:J22">RANK(I20,I$19:I$22,0)</f>
        <v>2</v>
      </c>
      <c r="K20" s="30">
        <v>190</v>
      </c>
      <c r="L20" s="28">
        <f>K20/3-IF($Q20=1,0.5,IF($Q20=2,1.5,0))</f>
        <v>63.333333333333336</v>
      </c>
      <c r="M20" s="29">
        <f aca="true" t="shared" si="9" ref="M20:M22">RANK(L20,L$19:L$22,0)</f>
        <v>2</v>
      </c>
      <c r="N20" s="30">
        <v>197.5</v>
      </c>
      <c r="O20" s="28">
        <f>N20/3-IF($Q20=1,0.5,IF($Q20=2,1.5,0))</f>
        <v>65.83333333333333</v>
      </c>
      <c r="P20" s="29">
        <f aca="true" t="shared" si="10" ref="P20:P22">RANK(O20,O$19:O$22,0)</f>
        <v>2</v>
      </c>
      <c r="Q20" s="31"/>
      <c r="R20" s="32">
        <v>1</v>
      </c>
      <c r="S20" s="33">
        <f>N20+K20+H20</f>
        <v>586</v>
      </c>
      <c r="T20" s="28">
        <f>ROUND(SUM(I20,L20,O20)/3,3)</f>
        <v>65.111</v>
      </c>
    </row>
    <row r="21" spans="1:20" s="18" customFormat="1" ht="24.75" customHeight="1">
      <c r="A21" s="55">
        <v>3</v>
      </c>
      <c r="B21" s="2" t="s">
        <v>135</v>
      </c>
      <c r="C21" s="6" t="s">
        <v>1</v>
      </c>
      <c r="D21" s="57"/>
      <c r="E21" s="51" t="s">
        <v>228</v>
      </c>
      <c r="F21" s="60"/>
      <c r="G21" s="53" t="s">
        <v>54</v>
      </c>
      <c r="H21" s="27">
        <v>196</v>
      </c>
      <c r="I21" s="28">
        <f>H21/3-IF($Q21=1,0.5,IF($Q21=2,1.5,0))</f>
        <v>65.33333333333333</v>
      </c>
      <c r="J21" s="29">
        <f t="shared" si="8"/>
        <v>3</v>
      </c>
      <c r="K21" s="30">
        <v>185.5</v>
      </c>
      <c r="L21" s="28">
        <f>K21/3-IF($Q21=1,0.5,IF($Q21=2,1.5,0))</f>
        <v>61.833333333333336</v>
      </c>
      <c r="M21" s="29">
        <f t="shared" si="9"/>
        <v>4</v>
      </c>
      <c r="N21" s="30">
        <v>192.5</v>
      </c>
      <c r="O21" s="28">
        <f>N21/3-IF($Q21=1,0.5,IF($Q21=2,1.5,0))</f>
        <v>64.16666666666667</v>
      </c>
      <c r="P21" s="29">
        <f t="shared" si="10"/>
        <v>3</v>
      </c>
      <c r="Q21" s="31"/>
      <c r="R21" s="32"/>
      <c r="S21" s="33">
        <f>N21+K21+H21</f>
        <v>574</v>
      </c>
      <c r="T21" s="28">
        <f>ROUND(SUM(I21,L21,O21)/3,3)</f>
        <v>63.778</v>
      </c>
    </row>
    <row r="22" spans="1:20" s="18" customFormat="1" ht="24.75" customHeight="1">
      <c r="A22" s="55">
        <v>4</v>
      </c>
      <c r="B22" s="2" t="s">
        <v>217</v>
      </c>
      <c r="C22" s="6" t="s">
        <v>1</v>
      </c>
      <c r="D22" s="57" t="s">
        <v>164</v>
      </c>
      <c r="E22" s="51" t="s">
        <v>165</v>
      </c>
      <c r="F22" s="60" t="s">
        <v>166</v>
      </c>
      <c r="G22" s="53" t="s">
        <v>7</v>
      </c>
      <c r="H22" s="27">
        <v>192.5</v>
      </c>
      <c r="I22" s="28">
        <f>H22/3-IF($Q22=1,0.5,IF($Q22=2,1.5,0))</f>
        <v>64.16666666666667</v>
      </c>
      <c r="J22" s="29">
        <f t="shared" si="8"/>
        <v>4</v>
      </c>
      <c r="K22" s="30">
        <v>190</v>
      </c>
      <c r="L22" s="28">
        <f>K22/3-IF($Q22=1,0.5,IF($Q22=2,1.5,0))</f>
        <v>63.333333333333336</v>
      </c>
      <c r="M22" s="29">
        <f t="shared" si="9"/>
        <v>2</v>
      </c>
      <c r="N22" s="30">
        <v>190.5</v>
      </c>
      <c r="O22" s="28">
        <f>N22/3-IF($Q22=1,0.5,IF($Q22=2,1.5,0))</f>
        <v>63.5</v>
      </c>
      <c r="P22" s="29">
        <f t="shared" si="10"/>
        <v>4</v>
      </c>
      <c r="Q22" s="31"/>
      <c r="R22" s="32"/>
      <c r="S22" s="33">
        <f>N22+K22+H22</f>
        <v>573</v>
      </c>
      <c r="T22" s="28">
        <f>ROUND(SUM(I22,L22,O22)/3,3)</f>
        <v>63.667</v>
      </c>
    </row>
    <row r="23" spans="1:20" s="18" customFormat="1" ht="15.75" customHeight="1">
      <c r="A23" s="83" t="s">
        <v>87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5"/>
    </row>
    <row r="24" spans="1:20" s="18" customFormat="1" ht="24.75" customHeight="1">
      <c r="A24" s="55">
        <v>1</v>
      </c>
      <c r="B24" s="2" t="s">
        <v>148</v>
      </c>
      <c r="C24" s="6" t="s">
        <v>2</v>
      </c>
      <c r="D24" s="57" t="s">
        <v>149</v>
      </c>
      <c r="E24" s="51" t="s">
        <v>150</v>
      </c>
      <c r="F24" s="60" t="s">
        <v>151</v>
      </c>
      <c r="G24" s="53" t="s">
        <v>80</v>
      </c>
      <c r="H24" s="27">
        <v>194.5</v>
      </c>
      <c r="I24" s="28">
        <f aca="true" t="shared" si="11" ref="I24:I30">H24/3-IF($Q24=1,0.5,IF($Q24=2,1.5,0))</f>
        <v>64.83333333333333</v>
      </c>
      <c r="J24" s="29">
        <f>RANK(I24,I$24:I$30,0)</f>
        <v>1</v>
      </c>
      <c r="K24" s="30">
        <v>196</v>
      </c>
      <c r="L24" s="28">
        <f aca="true" t="shared" si="12" ref="L24:L30">K24/3-IF($Q24=1,0.5,IF($Q24=2,1.5,0))</f>
        <v>65.33333333333333</v>
      </c>
      <c r="M24" s="29">
        <f>RANK(L24,L$24:L$30,0)</f>
        <v>2</v>
      </c>
      <c r="N24" s="30">
        <v>200.5</v>
      </c>
      <c r="O24" s="28">
        <f aca="true" t="shared" si="13" ref="O24:O30">N24/3-IF($Q24=1,0.5,IF($Q24=2,1.5,0))</f>
        <v>66.83333333333333</v>
      </c>
      <c r="P24" s="29">
        <f>RANK(O24,O$24:O$30,0)</f>
        <v>1</v>
      </c>
      <c r="Q24" s="31"/>
      <c r="R24" s="32"/>
      <c r="S24" s="33">
        <f aca="true" t="shared" si="14" ref="S24:S30">N24+K24+H24</f>
        <v>591</v>
      </c>
      <c r="T24" s="28">
        <f aca="true" t="shared" si="15" ref="T24:T30">ROUND(SUM(I24,L24,O24)/3,3)</f>
        <v>65.667</v>
      </c>
    </row>
    <row r="25" spans="1:20" s="18" customFormat="1" ht="24.75" customHeight="1">
      <c r="A25" s="55">
        <v>2</v>
      </c>
      <c r="B25" s="2" t="s">
        <v>131</v>
      </c>
      <c r="C25" s="6"/>
      <c r="D25" s="57" t="s">
        <v>132</v>
      </c>
      <c r="E25" s="51" t="s">
        <v>133</v>
      </c>
      <c r="F25" s="60" t="s">
        <v>134</v>
      </c>
      <c r="G25" s="53" t="s">
        <v>7</v>
      </c>
      <c r="H25" s="27">
        <v>186</v>
      </c>
      <c r="I25" s="28">
        <f t="shared" si="11"/>
        <v>61.5</v>
      </c>
      <c r="J25" s="29">
        <f aca="true" t="shared" si="16" ref="J25:J30">RANK(I25,I$24:I$30,0)</f>
        <v>4</v>
      </c>
      <c r="K25" s="30">
        <v>198</v>
      </c>
      <c r="L25" s="28">
        <f t="shared" si="12"/>
        <v>65.5</v>
      </c>
      <c r="M25" s="29">
        <f aca="true" t="shared" si="17" ref="M25:M30">RANK(L25,L$24:L$30,0)</f>
        <v>1</v>
      </c>
      <c r="N25" s="30">
        <v>200.5</v>
      </c>
      <c r="O25" s="28">
        <f t="shared" si="13"/>
        <v>66.33333333333333</v>
      </c>
      <c r="P25" s="29">
        <f aca="true" t="shared" si="18" ref="P25:P30">RANK(O25,O$24:O$30,0)</f>
        <v>2</v>
      </c>
      <c r="Q25" s="31">
        <v>1</v>
      </c>
      <c r="R25" s="32"/>
      <c r="S25" s="33">
        <f t="shared" si="14"/>
        <v>584.5</v>
      </c>
      <c r="T25" s="28">
        <f t="shared" si="15"/>
        <v>64.444</v>
      </c>
    </row>
    <row r="26" spans="1:20" s="18" customFormat="1" ht="24.75" customHeight="1">
      <c r="A26" s="55">
        <v>3</v>
      </c>
      <c r="B26" s="2" t="s">
        <v>127</v>
      </c>
      <c r="C26" s="6" t="s">
        <v>2</v>
      </c>
      <c r="D26" s="57" t="s">
        <v>128</v>
      </c>
      <c r="E26" s="51" t="s">
        <v>129</v>
      </c>
      <c r="F26" s="60" t="s">
        <v>130</v>
      </c>
      <c r="G26" s="53" t="s">
        <v>54</v>
      </c>
      <c r="H26" s="27">
        <v>185</v>
      </c>
      <c r="I26" s="28">
        <f t="shared" si="11"/>
        <v>61.666666666666664</v>
      </c>
      <c r="J26" s="29">
        <f t="shared" si="16"/>
        <v>3</v>
      </c>
      <c r="K26" s="30">
        <v>192</v>
      </c>
      <c r="L26" s="28">
        <f t="shared" si="12"/>
        <v>64</v>
      </c>
      <c r="M26" s="29">
        <f t="shared" si="17"/>
        <v>3</v>
      </c>
      <c r="N26" s="30">
        <v>191.5</v>
      </c>
      <c r="O26" s="28">
        <f t="shared" si="13"/>
        <v>63.833333333333336</v>
      </c>
      <c r="P26" s="29">
        <f t="shared" si="18"/>
        <v>3</v>
      </c>
      <c r="Q26" s="31"/>
      <c r="R26" s="32"/>
      <c r="S26" s="33">
        <f t="shared" si="14"/>
        <v>568.5</v>
      </c>
      <c r="T26" s="28">
        <f t="shared" si="15"/>
        <v>63.167</v>
      </c>
    </row>
    <row r="27" spans="1:20" s="18" customFormat="1" ht="24.75" customHeight="1">
      <c r="A27" s="55">
        <v>4</v>
      </c>
      <c r="B27" s="2" t="s">
        <v>77</v>
      </c>
      <c r="C27" s="6" t="s">
        <v>1</v>
      </c>
      <c r="D27" s="57" t="s">
        <v>81</v>
      </c>
      <c r="E27" s="51" t="s">
        <v>82</v>
      </c>
      <c r="F27" s="60" t="s">
        <v>83</v>
      </c>
      <c r="G27" s="53" t="s">
        <v>80</v>
      </c>
      <c r="H27" s="27">
        <v>190</v>
      </c>
      <c r="I27" s="28">
        <f t="shared" si="11"/>
        <v>63.333333333333336</v>
      </c>
      <c r="J27" s="29">
        <f t="shared" si="16"/>
        <v>2</v>
      </c>
      <c r="K27" s="30">
        <v>182</v>
      </c>
      <c r="L27" s="28">
        <f t="shared" si="12"/>
        <v>60.666666666666664</v>
      </c>
      <c r="M27" s="29">
        <f t="shared" si="17"/>
        <v>5</v>
      </c>
      <c r="N27" s="30">
        <v>186.5</v>
      </c>
      <c r="O27" s="28">
        <f t="shared" si="13"/>
        <v>62.166666666666664</v>
      </c>
      <c r="P27" s="29">
        <f t="shared" si="18"/>
        <v>4</v>
      </c>
      <c r="Q27" s="31"/>
      <c r="R27" s="32"/>
      <c r="S27" s="33">
        <f t="shared" si="14"/>
        <v>558.5</v>
      </c>
      <c r="T27" s="28">
        <f t="shared" si="15"/>
        <v>62.056</v>
      </c>
    </row>
    <row r="28" spans="1:20" s="18" customFormat="1" ht="24.75" customHeight="1">
      <c r="A28" s="55">
        <v>5</v>
      </c>
      <c r="B28" s="2" t="s">
        <v>76</v>
      </c>
      <c r="C28" s="6">
        <v>1</v>
      </c>
      <c r="D28" s="57" t="s">
        <v>78</v>
      </c>
      <c r="E28" s="51" t="s">
        <v>167</v>
      </c>
      <c r="F28" s="60" t="s">
        <v>79</v>
      </c>
      <c r="G28" s="53" t="s">
        <v>54</v>
      </c>
      <c r="H28" s="27">
        <v>181.5</v>
      </c>
      <c r="I28" s="28">
        <f t="shared" si="11"/>
        <v>60.5</v>
      </c>
      <c r="J28" s="29">
        <f t="shared" si="16"/>
        <v>6</v>
      </c>
      <c r="K28" s="30">
        <v>180.5</v>
      </c>
      <c r="L28" s="28">
        <f t="shared" si="12"/>
        <v>60.166666666666664</v>
      </c>
      <c r="M28" s="29">
        <f t="shared" si="17"/>
        <v>6</v>
      </c>
      <c r="N28" s="30">
        <v>186.5</v>
      </c>
      <c r="O28" s="28">
        <f t="shared" si="13"/>
        <v>62.166666666666664</v>
      </c>
      <c r="P28" s="29">
        <f t="shared" si="18"/>
        <v>4</v>
      </c>
      <c r="Q28" s="31"/>
      <c r="R28" s="32"/>
      <c r="S28" s="33">
        <f t="shared" si="14"/>
        <v>548.5</v>
      </c>
      <c r="T28" s="28">
        <f t="shared" si="15"/>
        <v>60.944</v>
      </c>
    </row>
    <row r="29" spans="1:20" s="18" customFormat="1" ht="24.75" customHeight="1">
      <c r="A29" s="55">
        <v>6</v>
      </c>
      <c r="B29" s="2" t="s">
        <v>140</v>
      </c>
      <c r="C29" s="6" t="s">
        <v>141</v>
      </c>
      <c r="D29" s="57"/>
      <c r="E29" s="51" t="s">
        <v>142</v>
      </c>
      <c r="F29" s="60"/>
      <c r="G29" s="53" t="s">
        <v>80</v>
      </c>
      <c r="H29" s="27">
        <v>182.5</v>
      </c>
      <c r="I29" s="28">
        <f t="shared" si="11"/>
        <v>60.833333333333336</v>
      </c>
      <c r="J29" s="29">
        <f t="shared" si="16"/>
        <v>5</v>
      </c>
      <c r="K29" s="30">
        <v>183</v>
      </c>
      <c r="L29" s="28">
        <f t="shared" si="12"/>
        <v>61</v>
      </c>
      <c r="M29" s="29">
        <f t="shared" si="17"/>
        <v>4</v>
      </c>
      <c r="N29" s="30">
        <v>181.5</v>
      </c>
      <c r="O29" s="28">
        <f t="shared" si="13"/>
        <v>60.5</v>
      </c>
      <c r="P29" s="29">
        <f t="shared" si="18"/>
        <v>6</v>
      </c>
      <c r="Q29" s="31"/>
      <c r="R29" s="32"/>
      <c r="S29" s="33">
        <f t="shared" si="14"/>
        <v>547</v>
      </c>
      <c r="T29" s="28">
        <f t="shared" si="15"/>
        <v>60.778</v>
      </c>
    </row>
    <row r="30" spans="1:20" s="18" customFormat="1" ht="24.75" customHeight="1">
      <c r="A30" s="55">
        <v>7</v>
      </c>
      <c r="B30" s="2" t="s">
        <v>155</v>
      </c>
      <c r="C30" s="6" t="s">
        <v>1</v>
      </c>
      <c r="D30" s="57" t="s">
        <v>156</v>
      </c>
      <c r="E30" s="51" t="s">
        <v>157</v>
      </c>
      <c r="F30" s="60" t="s">
        <v>158</v>
      </c>
      <c r="G30" s="53" t="s">
        <v>54</v>
      </c>
      <c r="H30" s="27">
        <v>163.5</v>
      </c>
      <c r="I30" s="28">
        <f t="shared" si="11"/>
        <v>54.5</v>
      </c>
      <c r="J30" s="29">
        <f t="shared" si="16"/>
        <v>7</v>
      </c>
      <c r="K30" s="30">
        <v>173.5</v>
      </c>
      <c r="L30" s="28">
        <f t="shared" si="12"/>
        <v>57.833333333333336</v>
      </c>
      <c r="M30" s="29">
        <f t="shared" si="17"/>
        <v>7</v>
      </c>
      <c r="N30" s="30">
        <v>180</v>
      </c>
      <c r="O30" s="28">
        <f t="shared" si="13"/>
        <v>60</v>
      </c>
      <c r="P30" s="29">
        <f t="shared" si="18"/>
        <v>7</v>
      </c>
      <c r="Q30" s="31"/>
      <c r="R30" s="32"/>
      <c r="S30" s="33">
        <f t="shared" si="14"/>
        <v>517</v>
      </c>
      <c r="T30" s="28">
        <f t="shared" si="15"/>
        <v>57.444</v>
      </c>
    </row>
    <row r="31" spans="2:20" s="34" customFormat="1" ht="15.75" customHeight="1">
      <c r="B31" s="80" t="s">
        <v>42</v>
      </c>
      <c r="C31" s="80"/>
      <c r="D31" s="35"/>
      <c r="E31" s="81" t="s">
        <v>227</v>
      </c>
      <c r="F31" s="81"/>
      <c r="G31" s="81"/>
      <c r="H31" s="36"/>
      <c r="I31" s="36"/>
      <c r="J31" s="36"/>
      <c r="K31" s="36"/>
      <c r="L31" s="36"/>
      <c r="M31" s="36"/>
      <c r="N31" s="36"/>
      <c r="O31" s="36"/>
      <c r="P31" s="36"/>
      <c r="Q31" s="37"/>
      <c r="R31" s="37"/>
      <c r="S31" s="36"/>
      <c r="T31" s="36"/>
    </row>
    <row r="32" spans="2:20" s="34" customFormat="1" ht="15.75" customHeight="1">
      <c r="B32" s="80" t="s">
        <v>43</v>
      </c>
      <c r="C32" s="80"/>
      <c r="D32" s="35"/>
      <c r="E32" s="82" t="s">
        <v>44</v>
      </c>
      <c r="F32" s="82"/>
      <c r="G32" s="82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76" spans="4:9" ht="24">
      <c r="D76" s="38" t="s">
        <v>1</v>
      </c>
      <c r="F76" s="39" t="s">
        <v>13</v>
      </c>
      <c r="I76" s="13" t="s">
        <v>12</v>
      </c>
    </row>
    <row r="104" spans="6:9" ht="24">
      <c r="F104" s="39" t="s">
        <v>13</v>
      </c>
      <c r="I104" s="13" t="s">
        <v>12</v>
      </c>
    </row>
    <row r="117" spans="5:9" ht="48">
      <c r="E117" s="11" t="s">
        <v>14</v>
      </c>
      <c r="F117" s="8" t="s">
        <v>15</v>
      </c>
      <c r="G117" s="12" t="s">
        <v>16</v>
      </c>
      <c r="H117" s="40" t="s">
        <v>7</v>
      </c>
      <c r="I117" s="13" t="s">
        <v>45</v>
      </c>
    </row>
    <row r="183" ht="12.75">
      <c r="I183" s="13" t="s">
        <v>12</v>
      </c>
    </row>
  </sheetData>
  <sheetProtection selectLockedCells="1" selectUnlockedCells="1"/>
  <mergeCells count="26">
    <mergeCell ref="A1:T1"/>
    <mergeCell ref="A2:T2"/>
    <mergeCell ref="A3:T3"/>
    <mergeCell ref="A5:T5"/>
    <mergeCell ref="A6:F6"/>
    <mergeCell ref="S7:S8"/>
    <mergeCell ref="T7:T8"/>
    <mergeCell ref="A4:T4"/>
    <mergeCell ref="A18:T18"/>
    <mergeCell ref="A23:T23"/>
    <mergeCell ref="F7:F8"/>
    <mergeCell ref="G7:G8"/>
    <mergeCell ref="H7:J7"/>
    <mergeCell ref="K7:M7"/>
    <mergeCell ref="N7:P7"/>
    <mergeCell ref="Q7:R7"/>
    <mergeCell ref="A7:A8"/>
    <mergeCell ref="B7:B8"/>
    <mergeCell ref="C7:C8"/>
    <mergeCell ref="D7:D8"/>
    <mergeCell ref="E7:E8"/>
    <mergeCell ref="A9:T9"/>
    <mergeCell ref="B31:C31"/>
    <mergeCell ref="E31:G31"/>
    <mergeCell ref="B32:C32"/>
    <mergeCell ref="E32:G32"/>
  </mergeCells>
  <printOptions horizontalCentered="1"/>
  <pageMargins left="0" right="0" top="0" bottom="0" header="0" footer="0"/>
  <pageSetup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A1:Z33"/>
  <sheetViews>
    <sheetView view="pageBreakPreview" zoomScaleSheetLayoutView="100" workbookViewId="0" topLeftCell="A1">
      <selection activeCell="A5" sqref="A5:T5"/>
    </sheetView>
  </sheetViews>
  <sheetFormatPr defaultColWidth="9.140625" defaultRowHeight="12.75"/>
  <cols>
    <col min="1" max="1" width="3.57421875" style="13" customWidth="1"/>
    <col min="2" max="2" width="15.421875" style="14" customWidth="1"/>
    <col min="3" max="3" width="6.57421875" style="14" customWidth="1"/>
    <col min="4" max="4" width="9.140625" style="14" hidden="1" customWidth="1"/>
    <col min="5" max="5" width="31.28125" style="14" customWidth="1"/>
    <col min="6" max="6" width="14.8515625" style="14" customWidth="1"/>
    <col min="7" max="7" width="12.8515625" style="14" customWidth="1"/>
    <col min="8" max="8" width="4.8515625" style="13" customWidth="1"/>
    <col min="9" max="9" width="7.7109375" style="13" customWidth="1"/>
    <col min="10" max="10" width="3.8515625" style="13" customWidth="1"/>
    <col min="11" max="11" width="5.140625" style="13" customWidth="1"/>
    <col min="12" max="12" width="7.7109375" style="13" customWidth="1"/>
    <col min="13" max="13" width="3.7109375" style="13" customWidth="1"/>
    <col min="14" max="14" width="5.140625" style="13" customWidth="1"/>
    <col min="15" max="15" width="7.7109375" style="13" customWidth="1"/>
    <col min="16" max="16" width="4.7109375" style="13" customWidth="1"/>
    <col min="17" max="18" width="4.421875" style="13" customWidth="1"/>
    <col min="19" max="19" width="6.421875" style="13" customWidth="1"/>
    <col min="20" max="20" width="8.57421875" style="13" customWidth="1"/>
    <col min="21" max="16384" width="9.140625" style="13" customWidth="1"/>
  </cols>
  <sheetData>
    <row r="1" spans="1:20" s="15" customFormat="1" ht="26.25" customHeight="1">
      <c r="A1" s="86" t="s">
        <v>168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</row>
    <row r="2" spans="1:20" s="16" customFormat="1" ht="12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17" customFormat="1" ht="14.25" customHeight="1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0" s="18" customFormat="1" ht="19.5" customHeight="1">
      <c r="A4" s="89" t="s">
        <v>46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6" s="20" customFormat="1" ht="16.5" customHeight="1">
      <c r="A5" s="70" t="s">
        <v>236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19"/>
      <c r="V5" s="19"/>
      <c r="W5" s="19"/>
      <c r="X5" s="19"/>
      <c r="Y5" s="19"/>
      <c r="Z5" s="19"/>
    </row>
    <row r="6" spans="1:20" s="22" customFormat="1" ht="15.75" customHeight="1">
      <c r="A6" s="90" t="s">
        <v>61</v>
      </c>
      <c r="B6" s="90"/>
      <c r="C6" s="90"/>
      <c r="D6" s="90"/>
      <c r="E6" s="90"/>
      <c r="F6" s="90"/>
      <c r="G6" s="21"/>
      <c r="T6" s="50" t="s">
        <v>169</v>
      </c>
    </row>
    <row r="7" spans="1:20" s="23" customFormat="1" ht="15" customHeight="1">
      <c r="A7" s="76" t="s">
        <v>27</v>
      </c>
      <c r="B7" s="73" t="s">
        <v>28</v>
      </c>
      <c r="C7" s="77" t="s">
        <v>29</v>
      </c>
      <c r="D7" s="77" t="s">
        <v>24</v>
      </c>
      <c r="E7" s="73" t="s">
        <v>30</v>
      </c>
      <c r="F7" s="73" t="s">
        <v>25</v>
      </c>
      <c r="G7" s="73" t="s">
        <v>31</v>
      </c>
      <c r="H7" s="74" t="s">
        <v>32</v>
      </c>
      <c r="I7" s="74"/>
      <c r="J7" s="74"/>
      <c r="K7" s="75" t="s">
        <v>33</v>
      </c>
      <c r="L7" s="75"/>
      <c r="M7" s="75"/>
      <c r="N7" s="74" t="s">
        <v>34</v>
      </c>
      <c r="O7" s="74"/>
      <c r="P7" s="74"/>
      <c r="Q7" s="87" t="s">
        <v>35</v>
      </c>
      <c r="R7" s="87"/>
      <c r="S7" s="78" t="s">
        <v>36</v>
      </c>
      <c r="T7" s="72" t="s">
        <v>37</v>
      </c>
    </row>
    <row r="8" spans="1:20" s="23" customFormat="1" ht="32.25" customHeight="1">
      <c r="A8" s="76"/>
      <c r="B8" s="73"/>
      <c r="C8" s="77"/>
      <c r="D8" s="77"/>
      <c r="E8" s="73"/>
      <c r="F8" s="73"/>
      <c r="G8" s="73"/>
      <c r="H8" s="24" t="s">
        <v>38</v>
      </c>
      <c r="I8" s="25" t="s">
        <v>39</v>
      </c>
      <c r="J8" s="24" t="s">
        <v>27</v>
      </c>
      <c r="K8" s="24" t="s">
        <v>38</v>
      </c>
      <c r="L8" s="25" t="s">
        <v>39</v>
      </c>
      <c r="M8" s="24" t="s">
        <v>27</v>
      </c>
      <c r="N8" s="24" t="s">
        <v>38</v>
      </c>
      <c r="O8" s="41" t="s">
        <v>39</v>
      </c>
      <c r="P8" s="24" t="s">
        <v>27</v>
      </c>
      <c r="Q8" s="42" t="s">
        <v>40</v>
      </c>
      <c r="R8" s="42" t="s">
        <v>41</v>
      </c>
      <c r="S8" s="78"/>
      <c r="T8" s="72"/>
    </row>
    <row r="9" spans="1:20" s="18" customFormat="1" ht="15" customHeight="1">
      <c r="A9" s="88" t="s">
        <v>64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</row>
    <row r="10" spans="1:20" s="23" customFormat="1" ht="29.25" customHeight="1">
      <c r="A10" s="43">
        <v>1</v>
      </c>
      <c r="B10" s="2" t="s">
        <v>180</v>
      </c>
      <c r="C10" s="6" t="s">
        <v>1</v>
      </c>
      <c r="D10" s="57" t="s">
        <v>181</v>
      </c>
      <c r="E10" s="51" t="s">
        <v>182</v>
      </c>
      <c r="F10" s="60" t="s">
        <v>183</v>
      </c>
      <c r="G10" s="53" t="s">
        <v>7</v>
      </c>
      <c r="H10" s="27">
        <v>159</v>
      </c>
      <c r="I10" s="28">
        <f aca="true" t="shared" si="0" ref="I10:I18">H10/2.2-IF($Q10=1,0.5,IF($Q10=2,1.5,0))</f>
        <v>72.27272727272727</v>
      </c>
      <c r="J10" s="29">
        <f>RANK(I10,I$10:I$18,0)</f>
        <v>1</v>
      </c>
      <c r="K10" s="30">
        <v>157.5</v>
      </c>
      <c r="L10" s="28">
        <f aca="true" t="shared" si="1" ref="L10:L18">K10/2.2-IF($Q10=1,0.5,IF($Q10=2,1.5,0))</f>
        <v>71.59090909090908</v>
      </c>
      <c r="M10" s="29">
        <f>RANK(L10,L$10:L$18,0)</f>
        <v>1</v>
      </c>
      <c r="N10" s="30">
        <v>151</v>
      </c>
      <c r="O10" s="28">
        <f aca="true" t="shared" si="2" ref="O10:O18">N10/2.2-IF($Q10=1,0.5,IF($Q10=2,1.5,0))</f>
        <v>68.63636363636363</v>
      </c>
      <c r="P10" s="29">
        <f>RANK(O10,O$10:O$18,0)</f>
        <v>2</v>
      </c>
      <c r="Q10" s="31"/>
      <c r="R10" s="32"/>
      <c r="S10" s="33">
        <f aca="true" t="shared" si="3" ref="S10:S18">N10+K10+H10</f>
        <v>467.5</v>
      </c>
      <c r="T10" s="28">
        <f aca="true" t="shared" si="4" ref="T10:T18">ROUND(SUM(I10,L10,O10)/3,3)</f>
        <v>70.833</v>
      </c>
    </row>
    <row r="11" spans="1:20" s="23" customFormat="1" ht="29.25" customHeight="1">
      <c r="A11" s="43">
        <v>2</v>
      </c>
      <c r="B11" s="2" t="s">
        <v>215</v>
      </c>
      <c r="C11" s="6">
        <v>2</v>
      </c>
      <c r="D11" s="57"/>
      <c r="E11" s="51" t="s">
        <v>75</v>
      </c>
      <c r="F11" s="60"/>
      <c r="G11" s="53" t="s">
        <v>216</v>
      </c>
      <c r="H11" s="27">
        <v>152</v>
      </c>
      <c r="I11" s="28">
        <f t="shared" si="0"/>
        <v>69.09090909090908</v>
      </c>
      <c r="J11" s="29">
        <f aca="true" t="shared" si="5" ref="J11:J18">RANK(I11,I$10:I$18,0)</f>
        <v>3</v>
      </c>
      <c r="K11" s="30">
        <v>154</v>
      </c>
      <c r="L11" s="28">
        <f t="shared" si="1"/>
        <v>70</v>
      </c>
      <c r="M11" s="29">
        <f aca="true" t="shared" si="6" ref="M11:M18">RANK(L11,L$10:L$18,0)</f>
        <v>2</v>
      </c>
      <c r="N11" s="30">
        <v>154</v>
      </c>
      <c r="O11" s="28">
        <f t="shared" si="2"/>
        <v>70</v>
      </c>
      <c r="P11" s="29">
        <f aca="true" t="shared" si="7" ref="P11:P18">RANK(O11,O$10:O$18,0)</f>
        <v>1</v>
      </c>
      <c r="Q11" s="31"/>
      <c r="R11" s="32"/>
      <c r="S11" s="33">
        <f t="shared" si="3"/>
        <v>460</v>
      </c>
      <c r="T11" s="28">
        <f t="shared" si="4"/>
        <v>69.697</v>
      </c>
    </row>
    <row r="12" spans="1:20" s="23" customFormat="1" ht="29.25" customHeight="1">
      <c r="A12" s="43">
        <v>3</v>
      </c>
      <c r="B12" s="2" t="s">
        <v>135</v>
      </c>
      <c r="C12" s="6" t="s">
        <v>1</v>
      </c>
      <c r="D12" s="57" t="s">
        <v>66</v>
      </c>
      <c r="E12" s="51" t="s">
        <v>67</v>
      </c>
      <c r="F12" s="60" t="s">
        <v>68</v>
      </c>
      <c r="G12" s="53" t="s">
        <v>54</v>
      </c>
      <c r="H12" s="27">
        <v>154.5</v>
      </c>
      <c r="I12" s="28">
        <f t="shared" si="0"/>
        <v>70.22727272727272</v>
      </c>
      <c r="J12" s="29">
        <f t="shared" si="5"/>
        <v>2</v>
      </c>
      <c r="K12" s="30">
        <v>149.5</v>
      </c>
      <c r="L12" s="28">
        <f t="shared" si="1"/>
        <v>67.95454545454545</v>
      </c>
      <c r="M12" s="29">
        <f t="shared" si="6"/>
        <v>3</v>
      </c>
      <c r="N12" s="30">
        <v>149</v>
      </c>
      <c r="O12" s="28">
        <f t="shared" si="2"/>
        <v>67.72727272727272</v>
      </c>
      <c r="P12" s="29">
        <f t="shared" si="7"/>
        <v>3</v>
      </c>
      <c r="Q12" s="31"/>
      <c r="R12" s="32"/>
      <c r="S12" s="33">
        <f t="shared" si="3"/>
        <v>453</v>
      </c>
      <c r="T12" s="28">
        <f t="shared" si="4"/>
        <v>68.636</v>
      </c>
    </row>
    <row r="13" spans="1:20" s="23" customFormat="1" ht="29.25" customHeight="1">
      <c r="A13" s="43">
        <v>4</v>
      </c>
      <c r="B13" s="2" t="s">
        <v>135</v>
      </c>
      <c r="C13" s="6" t="s">
        <v>1</v>
      </c>
      <c r="D13" s="57" t="s">
        <v>213</v>
      </c>
      <c r="E13" s="51" t="s">
        <v>214</v>
      </c>
      <c r="F13" s="60" t="s">
        <v>183</v>
      </c>
      <c r="G13" s="53" t="s">
        <v>54</v>
      </c>
      <c r="H13" s="27">
        <v>139</v>
      </c>
      <c r="I13" s="28">
        <f t="shared" si="0"/>
        <v>63.18181818181818</v>
      </c>
      <c r="J13" s="29">
        <f t="shared" si="5"/>
        <v>5</v>
      </c>
      <c r="K13" s="30">
        <v>140</v>
      </c>
      <c r="L13" s="28">
        <f t="shared" si="1"/>
        <v>63.63636363636363</v>
      </c>
      <c r="M13" s="29">
        <f t="shared" si="6"/>
        <v>4</v>
      </c>
      <c r="N13" s="30">
        <v>146</v>
      </c>
      <c r="O13" s="28">
        <f t="shared" si="2"/>
        <v>66.36363636363636</v>
      </c>
      <c r="P13" s="29">
        <f t="shared" si="7"/>
        <v>4</v>
      </c>
      <c r="Q13" s="31"/>
      <c r="R13" s="32"/>
      <c r="S13" s="33">
        <f t="shared" si="3"/>
        <v>425</v>
      </c>
      <c r="T13" s="28">
        <f t="shared" si="4"/>
        <v>64.394</v>
      </c>
    </row>
    <row r="14" spans="1:20" s="23" customFormat="1" ht="29.25" customHeight="1">
      <c r="A14" s="43">
        <v>5</v>
      </c>
      <c r="B14" s="2" t="s">
        <v>198</v>
      </c>
      <c r="C14" s="6" t="s">
        <v>1</v>
      </c>
      <c r="D14" s="57" t="s">
        <v>72</v>
      </c>
      <c r="E14" s="51" t="s">
        <v>73</v>
      </c>
      <c r="F14" s="60" t="s">
        <v>74</v>
      </c>
      <c r="G14" s="53" t="s">
        <v>54</v>
      </c>
      <c r="H14" s="27">
        <v>138.5</v>
      </c>
      <c r="I14" s="28">
        <f t="shared" si="0"/>
        <v>62.954545454545446</v>
      </c>
      <c r="J14" s="29">
        <f t="shared" si="5"/>
        <v>6</v>
      </c>
      <c r="K14" s="30">
        <v>137</v>
      </c>
      <c r="L14" s="28">
        <f t="shared" si="1"/>
        <v>62.272727272727266</v>
      </c>
      <c r="M14" s="29">
        <f t="shared" si="6"/>
        <v>5</v>
      </c>
      <c r="N14" s="30">
        <v>135</v>
      </c>
      <c r="O14" s="28">
        <f t="shared" si="2"/>
        <v>61.36363636363636</v>
      </c>
      <c r="P14" s="29">
        <f t="shared" si="7"/>
        <v>6</v>
      </c>
      <c r="Q14" s="31"/>
      <c r="R14" s="32"/>
      <c r="S14" s="33">
        <f t="shared" si="3"/>
        <v>410.5</v>
      </c>
      <c r="T14" s="28">
        <f t="shared" si="4"/>
        <v>62.197</v>
      </c>
    </row>
    <row r="15" spans="1:20" s="23" customFormat="1" ht="29.25" customHeight="1">
      <c r="A15" s="43">
        <v>6</v>
      </c>
      <c r="B15" s="2" t="s">
        <v>176</v>
      </c>
      <c r="C15" s="6" t="s">
        <v>1</v>
      </c>
      <c r="D15" s="57" t="s">
        <v>177</v>
      </c>
      <c r="E15" s="51" t="s">
        <v>178</v>
      </c>
      <c r="F15" s="60" t="s">
        <v>179</v>
      </c>
      <c r="G15" s="53" t="s">
        <v>7</v>
      </c>
      <c r="H15" s="27">
        <v>135.5</v>
      </c>
      <c r="I15" s="28">
        <f t="shared" si="0"/>
        <v>61.090909090909086</v>
      </c>
      <c r="J15" s="29">
        <f t="shared" si="5"/>
        <v>7</v>
      </c>
      <c r="K15" s="30">
        <v>130.5</v>
      </c>
      <c r="L15" s="28">
        <f t="shared" si="1"/>
        <v>58.81818181818181</v>
      </c>
      <c r="M15" s="29">
        <f t="shared" si="6"/>
        <v>7</v>
      </c>
      <c r="N15" s="30">
        <v>142.5</v>
      </c>
      <c r="O15" s="28">
        <f t="shared" si="2"/>
        <v>64.27272727272727</v>
      </c>
      <c r="P15" s="29">
        <f t="shared" si="7"/>
        <v>5</v>
      </c>
      <c r="Q15" s="31">
        <v>1</v>
      </c>
      <c r="R15" s="32"/>
      <c r="S15" s="33">
        <f t="shared" si="3"/>
        <v>408.5</v>
      </c>
      <c r="T15" s="28">
        <f t="shared" si="4"/>
        <v>61.394</v>
      </c>
    </row>
    <row r="16" spans="1:20" s="23" customFormat="1" ht="29.25" customHeight="1">
      <c r="A16" s="43">
        <v>7</v>
      </c>
      <c r="B16" s="2" t="s">
        <v>199</v>
      </c>
      <c r="C16" s="6" t="s">
        <v>1</v>
      </c>
      <c r="D16" s="57" t="s">
        <v>200</v>
      </c>
      <c r="E16" s="51" t="s">
        <v>201</v>
      </c>
      <c r="F16" s="60" t="s">
        <v>202</v>
      </c>
      <c r="G16" s="53" t="s">
        <v>54</v>
      </c>
      <c r="H16" s="27">
        <v>140</v>
      </c>
      <c r="I16" s="28">
        <f t="shared" si="0"/>
        <v>63.63636363636363</v>
      </c>
      <c r="J16" s="29">
        <f t="shared" si="5"/>
        <v>4</v>
      </c>
      <c r="K16" s="30">
        <v>135</v>
      </c>
      <c r="L16" s="28">
        <f t="shared" si="1"/>
        <v>61.36363636363636</v>
      </c>
      <c r="M16" s="29">
        <f t="shared" si="6"/>
        <v>6</v>
      </c>
      <c r="N16" s="30">
        <v>129.5</v>
      </c>
      <c r="O16" s="28">
        <f t="shared" si="2"/>
        <v>58.86363636363636</v>
      </c>
      <c r="P16" s="29">
        <f t="shared" si="7"/>
        <v>7</v>
      </c>
      <c r="Q16" s="31"/>
      <c r="R16" s="32"/>
      <c r="S16" s="33">
        <f t="shared" si="3"/>
        <v>404.5</v>
      </c>
      <c r="T16" s="28">
        <f t="shared" si="4"/>
        <v>61.288</v>
      </c>
    </row>
    <row r="17" spans="1:20" s="23" customFormat="1" ht="29.25" customHeight="1">
      <c r="A17" s="43" t="s">
        <v>88</v>
      </c>
      <c r="B17" s="2" t="s">
        <v>57</v>
      </c>
      <c r="C17" s="6" t="s">
        <v>1</v>
      </c>
      <c r="D17" s="57" t="s">
        <v>17</v>
      </c>
      <c r="E17" s="51" t="s">
        <v>18</v>
      </c>
      <c r="F17" s="60" t="s">
        <v>19</v>
      </c>
      <c r="G17" s="53" t="s">
        <v>7</v>
      </c>
      <c r="H17" s="27">
        <v>128.5</v>
      </c>
      <c r="I17" s="28">
        <f t="shared" si="0"/>
        <v>58.40909090909091</v>
      </c>
      <c r="J17" s="29">
        <f t="shared" si="5"/>
        <v>8</v>
      </c>
      <c r="K17" s="30">
        <v>124.5</v>
      </c>
      <c r="L17" s="28">
        <f t="shared" si="1"/>
        <v>56.590909090909086</v>
      </c>
      <c r="M17" s="29">
        <f t="shared" si="6"/>
        <v>8</v>
      </c>
      <c r="N17" s="30">
        <v>126.5</v>
      </c>
      <c r="O17" s="28">
        <f t="shared" si="2"/>
        <v>57.49999999999999</v>
      </c>
      <c r="P17" s="29">
        <f t="shared" si="7"/>
        <v>8</v>
      </c>
      <c r="Q17" s="31"/>
      <c r="R17" s="32"/>
      <c r="S17" s="33">
        <f t="shared" si="3"/>
        <v>379.5</v>
      </c>
      <c r="T17" s="28">
        <f t="shared" si="4"/>
        <v>57.5</v>
      </c>
    </row>
    <row r="18" spans="1:20" s="23" customFormat="1" ht="29.25" customHeight="1">
      <c r="A18" s="43">
        <v>8</v>
      </c>
      <c r="B18" s="2" t="s">
        <v>188</v>
      </c>
      <c r="C18" s="6" t="s">
        <v>1</v>
      </c>
      <c r="D18" s="57"/>
      <c r="E18" s="51" t="s">
        <v>231</v>
      </c>
      <c r="F18" s="60"/>
      <c r="G18" s="53" t="s">
        <v>7</v>
      </c>
      <c r="H18" s="27">
        <v>118</v>
      </c>
      <c r="I18" s="28">
        <f t="shared" si="0"/>
        <v>52.13636363636363</v>
      </c>
      <c r="J18" s="29">
        <f t="shared" si="5"/>
        <v>9</v>
      </c>
      <c r="K18" s="30">
        <v>122</v>
      </c>
      <c r="L18" s="28">
        <f t="shared" si="1"/>
        <v>53.95454545454545</v>
      </c>
      <c r="M18" s="29">
        <f t="shared" si="6"/>
        <v>9</v>
      </c>
      <c r="N18" s="30">
        <v>127.5</v>
      </c>
      <c r="O18" s="28">
        <f t="shared" si="2"/>
        <v>56.45454545454545</v>
      </c>
      <c r="P18" s="29">
        <f t="shared" si="7"/>
        <v>9</v>
      </c>
      <c r="Q18" s="31">
        <v>2</v>
      </c>
      <c r="R18" s="32"/>
      <c r="S18" s="33">
        <f t="shared" si="3"/>
        <v>367.5</v>
      </c>
      <c r="T18" s="28">
        <f t="shared" si="4"/>
        <v>54.182</v>
      </c>
    </row>
    <row r="19" spans="1:20" s="18" customFormat="1" ht="15" customHeight="1">
      <c r="A19" s="88" t="s">
        <v>47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</row>
    <row r="20" spans="1:20" s="23" customFormat="1" ht="29.25" customHeight="1">
      <c r="A20" s="43">
        <v>1</v>
      </c>
      <c r="B20" s="2" t="s">
        <v>172</v>
      </c>
      <c r="C20" s="6" t="s">
        <v>1</v>
      </c>
      <c r="D20" s="57" t="s">
        <v>211</v>
      </c>
      <c r="E20" s="51" t="s">
        <v>212</v>
      </c>
      <c r="F20" s="60" t="s">
        <v>175</v>
      </c>
      <c r="G20" s="53" t="s">
        <v>7</v>
      </c>
      <c r="H20" s="27">
        <v>154.5</v>
      </c>
      <c r="I20" s="28">
        <f aca="true" t="shared" si="8" ref="I20:I31">H20/2.2-IF($Q20=1,0.5,IF($Q20=2,1.5,0))</f>
        <v>70.22727272727272</v>
      </c>
      <c r="J20" s="29">
        <f>RANK(I20,I$20:I$31,0)</f>
        <v>1</v>
      </c>
      <c r="K20" s="30">
        <v>152.5</v>
      </c>
      <c r="L20" s="28">
        <f aca="true" t="shared" si="9" ref="L20:L31">K20/2.2-IF($Q20=1,0.5,IF($Q20=2,1.5,0))</f>
        <v>69.31818181818181</v>
      </c>
      <c r="M20" s="29">
        <f>RANK(L20,L$20:L$31,0)</f>
        <v>1</v>
      </c>
      <c r="N20" s="30">
        <v>153</v>
      </c>
      <c r="O20" s="28">
        <f aca="true" t="shared" si="10" ref="O20:O31">N20/2.2-IF($Q20=1,0.5,IF($Q20=2,1.5,0))</f>
        <v>69.54545454545455</v>
      </c>
      <c r="P20" s="29">
        <f>RANK(O20,O$20:O$31,0)</f>
        <v>2</v>
      </c>
      <c r="Q20" s="31"/>
      <c r="R20" s="32"/>
      <c r="S20" s="33">
        <f aca="true" t="shared" si="11" ref="S20:S31">N20+K20+H20</f>
        <v>460</v>
      </c>
      <c r="T20" s="28">
        <f aca="true" t="shared" si="12" ref="T20:T31">ROUND(SUM(I20,L20,O20)/3,3)</f>
        <v>69.697</v>
      </c>
    </row>
    <row r="21" spans="1:20" s="23" customFormat="1" ht="29.25" customHeight="1">
      <c r="A21" s="43">
        <v>2</v>
      </c>
      <c r="B21" s="2" t="s">
        <v>184</v>
      </c>
      <c r="C21" s="6" t="s">
        <v>1</v>
      </c>
      <c r="D21" s="57"/>
      <c r="E21" s="51" t="s">
        <v>185</v>
      </c>
      <c r="F21" s="60"/>
      <c r="G21" s="53" t="s">
        <v>7</v>
      </c>
      <c r="H21" s="27">
        <v>149</v>
      </c>
      <c r="I21" s="28">
        <f t="shared" si="8"/>
        <v>67.72727272727272</v>
      </c>
      <c r="J21" s="29">
        <f aca="true" t="shared" si="13" ref="J21:J31">RANK(I21,I$20:I$31,0)</f>
        <v>4</v>
      </c>
      <c r="K21" s="30">
        <v>150</v>
      </c>
      <c r="L21" s="28">
        <f t="shared" si="9"/>
        <v>68.18181818181817</v>
      </c>
      <c r="M21" s="29">
        <f aca="true" t="shared" si="14" ref="M21:M31">RANK(L21,L$20:L$31,0)</f>
        <v>3</v>
      </c>
      <c r="N21" s="30">
        <v>153.5</v>
      </c>
      <c r="O21" s="28">
        <f t="shared" si="10"/>
        <v>69.77272727272727</v>
      </c>
      <c r="P21" s="29">
        <f aca="true" t="shared" si="15" ref="P21:P31">RANK(O21,O$20:O$31,0)</f>
        <v>1</v>
      </c>
      <c r="Q21" s="31"/>
      <c r="R21" s="32"/>
      <c r="S21" s="33">
        <f t="shared" si="11"/>
        <v>452.5</v>
      </c>
      <c r="T21" s="28">
        <f t="shared" si="12"/>
        <v>68.561</v>
      </c>
    </row>
    <row r="22" spans="1:20" s="23" customFormat="1" ht="29.25" customHeight="1">
      <c r="A22" s="43">
        <v>3</v>
      </c>
      <c r="B22" s="2" t="s">
        <v>207</v>
      </c>
      <c r="C22" s="6" t="s">
        <v>1</v>
      </c>
      <c r="D22" s="57" t="s">
        <v>208</v>
      </c>
      <c r="E22" s="51" t="s">
        <v>209</v>
      </c>
      <c r="F22" s="60" t="s">
        <v>210</v>
      </c>
      <c r="G22" s="53" t="s">
        <v>7</v>
      </c>
      <c r="H22" s="27">
        <v>152</v>
      </c>
      <c r="I22" s="28">
        <f t="shared" si="8"/>
        <v>69.09090909090908</v>
      </c>
      <c r="J22" s="29">
        <f t="shared" si="13"/>
        <v>2</v>
      </c>
      <c r="K22" s="30">
        <v>150.5</v>
      </c>
      <c r="L22" s="28">
        <f t="shared" si="9"/>
        <v>68.4090909090909</v>
      </c>
      <c r="M22" s="29">
        <f t="shared" si="14"/>
        <v>2</v>
      </c>
      <c r="N22" s="30">
        <v>146</v>
      </c>
      <c r="O22" s="28">
        <f t="shared" si="10"/>
        <v>66.36363636363636</v>
      </c>
      <c r="P22" s="29">
        <f t="shared" si="15"/>
        <v>5</v>
      </c>
      <c r="Q22" s="31"/>
      <c r="R22" s="32"/>
      <c r="S22" s="33">
        <f t="shared" si="11"/>
        <v>448.5</v>
      </c>
      <c r="T22" s="28">
        <f t="shared" si="12"/>
        <v>67.955</v>
      </c>
    </row>
    <row r="23" spans="1:20" s="23" customFormat="1" ht="29.25" customHeight="1">
      <c r="A23" s="43">
        <v>4</v>
      </c>
      <c r="B23" s="2" t="s">
        <v>186</v>
      </c>
      <c r="C23" s="6" t="s">
        <v>1</v>
      </c>
      <c r="D23" s="57" t="s">
        <v>132</v>
      </c>
      <c r="E23" s="51" t="s">
        <v>187</v>
      </c>
      <c r="F23" s="60" t="s">
        <v>134</v>
      </c>
      <c r="G23" s="53" t="s">
        <v>7</v>
      </c>
      <c r="H23" s="27">
        <v>150</v>
      </c>
      <c r="I23" s="28">
        <f t="shared" si="8"/>
        <v>68.18181818181817</v>
      </c>
      <c r="J23" s="29">
        <f t="shared" si="13"/>
        <v>3</v>
      </c>
      <c r="K23" s="30">
        <v>140.5</v>
      </c>
      <c r="L23" s="28">
        <f t="shared" si="9"/>
        <v>63.86363636363636</v>
      </c>
      <c r="M23" s="29">
        <f t="shared" si="14"/>
        <v>6</v>
      </c>
      <c r="N23" s="30">
        <v>151</v>
      </c>
      <c r="O23" s="28">
        <f t="shared" si="10"/>
        <v>68.63636363636363</v>
      </c>
      <c r="P23" s="29">
        <f t="shared" si="15"/>
        <v>3</v>
      </c>
      <c r="Q23" s="31"/>
      <c r="R23" s="32"/>
      <c r="S23" s="33">
        <f t="shared" si="11"/>
        <v>441.5</v>
      </c>
      <c r="T23" s="28">
        <f t="shared" si="12"/>
        <v>66.894</v>
      </c>
    </row>
    <row r="24" spans="1:20" s="23" customFormat="1" ht="29.25" customHeight="1">
      <c r="A24" s="43">
        <v>5</v>
      </c>
      <c r="B24" s="2" t="s">
        <v>195</v>
      </c>
      <c r="C24" s="6" t="s">
        <v>1</v>
      </c>
      <c r="D24" s="57"/>
      <c r="E24" s="51" t="s">
        <v>196</v>
      </c>
      <c r="F24" s="60"/>
      <c r="G24" s="53" t="s">
        <v>197</v>
      </c>
      <c r="H24" s="27">
        <v>147</v>
      </c>
      <c r="I24" s="28">
        <f t="shared" si="8"/>
        <v>66.81818181818181</v>
      </c>
      <c r="J24" s="29">
        <f t="shared" si="13"/>
        <v>7</v>
      </c>
      <c r="K24" s="30">
        <v>143.5</v>
      </c>
      <c r="L24" s="28">
        <f t="shared" si="9"/>
        <v>65.22727272727272</v>
      </c>
      <c r="M24" s="29">
        <f t="shared" si="14"/>
        <v>4</v>
      </c>
      <c r="N24" s="30">
        <v>146</v>
      </c>
      <c r="O24" s="28">
        <f t="shared" si="10"/>
        <v>66.36363636363636</v>
      </c>
      <c r="P24" s="29">
        <f t="shared" si="15"/>
        <v>5</v>
      </c>
      <c r="Q24" s="31"/>
      <c r="R24" s="32"/>
      <c r="S24" s="33">
        <f t="shared" si="11"/>
        <v>436.5</v>
      </c>
      <c r="T24" s="28">
        <f t="shared" si="12"/>
        <v>66.136</v>
      </c>
    </row>
    <row r="25" spans="1:20" s="23" customFormat="1" ht="29.25" customHeight="1">
      <c r="A25" s="43">
        <v>6</v>
      </c>
      <c r="B25" s="2" t="s">
        <v>205</v>
      </c>
      <c r="C25" s="6" t="s">
        <v>1</v>
      </c>
      <c r="D25" s="57"/>
      <c r="E25" s="51" t="s">
        <v>206</v>
      </c>
      <c r="F25" s="60"/>
      <c r="G25" s="53" t="s">
        <v>197</v>
      </c>
      <c r="H25" s="27">
        <v>148.5</v>
      </c>
      <c r="I25" s="28">
        <f t="shared" si="8"/>
        <v>67.5</v>
      </c>
      <c r="J25" s="29">
        <f t="shared" si="13"/>
        <v>6</v>
      </c>
      <c r="K25" s="30">
        <v>140</v>
      </c>
      <c r="L25" s="28">
        <f t="shared" si="9"/>
        <v>63.63636363636363</v>
      </c>
      <c r="M25" s="29">
        <f t="shared" si="14"/>
        <v>7</v>
      </c>
      <c r="N25" s="30">
        <v>144.5</v>
      </c>
      <c r="O25" s="28">
        <f t="shared" si="10"/>
        <v>65.68181818181817</v>
      </c>
      <c r="P25" s="29">
        <f t="shared" si="15"/>
        <v>7</v>
      </c>
      <c r="Q25" s="31"/>
      <c r="R25" s="32"/>
      <c r="S25" s="33">
        <f t="shared" si="11"/>
        <v>433</v>
      </c>
      <c r="T25" s="28">
        <f t="shared" si="12"/>
        <v>65.606</v>
      </c>
    </row>
    <row r="26" spans="1:20" s="23" customFormat="1" ht="29.25" customHeight="1">
      <c r="A26" s="43">
        <v>7</v>
      </c>
      <c r="B26" s="2" t="s">
        <v>172</v>
      </c>
      <c r="C26" s="6" t="s">
        <v>1</v>
      </c>
      <c r="D26" s="57" t="s">
        <v>173</v>
      </c>
      <c r="E26" s="51" t="s">
        <v>174</v>
      </c>
      <c r="F26" s="60" t="s">
        <v>175</v>
      </c>
      <c r="G26" s="53" t="s">
        <v>7</v>
      </c>
      <c r="H26" s="27">
        <v>149</v>
      </c>
      <c r="I26" s="28">
        <f t="shared" si="8"/>
        <v>67.72727272727272</v>
      </c>
      <c r="J26" s="29">
        <f t="shared" si="13"/>
        <v>4</v>
      </c>
      <c r="K26" s="30">
        <v>136.5</v>
      </c>
      <c r="L26" s="28">
        <f t="shared" si="9"/>
        <v>62.04545454545454</v>
      </c>
      <c r="M26" s="29">
        <f t="shared" si="14"/>
        <v>8</v>
      </c>
      <c r="N26" s="30">
        <v>146.5</v>
      </c>
      <c r="O26" s="28">
        <f t="shared" si="10"/>
        <v>66.59090909090908</v>
      </c>
      <c r="P26" s="29">
        <f t="shared" si="15"/>
        <v>4</v>
      </c>
      <c r="Q26" s="31"/>
      <c r="R26" s="32"/>
      <c r="S26" s="33">
        <f t="shared" si="11"/>
        <v>432</v>
      </c>
      <c r="T26" s="28">
        <f t="shared" si="12"/>
        <v>65.455</v>
      </c>
    </row>
    <row r="27" spans="1:20" s="23" customFormat="1" ht="29.25" customHeight="1">
      <c r="A27" s="43">
        <v>8</v>
      </c>
      <c r="B27" s="2" t="s">
        <v>85</v>
      </c>
      <c r="C27" s="6" t="s">
        <v>1</v>
      </c>
      <c r="D27" s="57" t="s">
        <v>56</v>
      </c>
      <c r="E27" s="51" t="s">
        <v>58</v>
      </c>
      <c r="F27" s="60" t="s">
        <v>71</v>
      </c>
      <c r="G27" s="53" t="s">
        <v>54</v>
      </c>
      <c r="H27" s="27">
        <v>143</v>
      </c>
      <c r="I27" s="28">
        <f t="shared" si="8"/>
        <v>65</v>
      </c>
      <c r="J27" s="29">
        <f t="shared" si="13"/>
        <v>9</v>
      </c>
      <c r="K27" s="30">
        <v>143.5</v>
      </c>
      <c r="L27" s="28">
        <f t="shared" si="9"/>
        <v>65.22727272727272</v>
      </c>
      <c r="M27" s="29">
        <f t="shared" si="14"/>
        <v>4</v>
      </c>
      <c r="N27" s="30">
        <v>142</v>
      </c>
      <c r="O27" s="28">
        <f t="shared" si="10"/>
        <v>64.54545454545455</v>
      </c>
      <c r="P27" s="29">
        <f t="shared" si="15"/>
        <v>8</v>
      </c>
      <c r="Q27" s="31"/>
      <c r="R27" s="32"/>
      <c r="S27" s="33">
        <f t="shared" si="11"/>
        <v>428.5</v>
      </c>
      <c r="T27" s="28">
        <f t="shared" si="12"/>
        <v>64.924</v>
      </c>
    </row>
    <row r="28" spans="1:20" s="23" customFormat="1" ht="29.25" customHeight="1">
      <c r="A28" s="43">
        <v>9</v>
      </c>
      <c r="B28" s="2" t="s">
        <v>203</v>
      </c>
      <c r="C28" s="6" t="s">
        <v>1</v>
      </c>
      <c r="D28" s="57"/>
      <c r="E28" s="51" t="s">
        <v>204</v>
      </c>
      <c r="F28" s="60"/>
      <c r="G28" s="53" t="s">
        <v>54</v>
      </c>
      <c r="H28" s="27">
        <v>145</v>
      </c>
      <c r="I28" s="28">
        <f t="shared" si="8"/>
        <v>65.9090909090909</v>
      </c>
      <c r="J28" s="29">
        <f t="shared" si="13"/>
        <v>8</v>
      </c>
      <c r="K28" s="30">
        <v>136.5</v>
      </c>
      <c r="L28" s="28">
        <f t="shared" si="9"/>
        <v>62.04545454545454</v>
      </c>
      <c r="M28" s="29">
        <f t="shared" si="14"/>
        <v>8</v>
      </c>
      <c r="N28" s="30">
        <v>140</v>
      </c>
      <c r="O28" s="28">
        <f t="shared" si="10"/>
        <v>63.63636363636363</v>
      </c>
      <c r="P28" s="29">
        <f t="shared" si="15"/>
        <v>9</v>
      </c>
      <c r="Q28" s="31"/>
      <c r="R28" s="32"/>
      <c r="S28" s="33">
        <f t="shared" si="11"/>
        <v>421.5</v>
      </c>
      <c r="T28" s="28">
        <f t="shared" si="12"/>
        <v>63.864</v>
      </c>
    </row>
    <row r="29" spans="1:20" s="23" customFormat="1" ht="29.25" customHeight="1">
      <c r="A29" s="43">
        <v>10</v>
      </c>
      <c r="B29" s="2" t="s">
        <v>191</v>
      </c>
      <c r="C29" s="6" t="s">
        <v>1</v>
      </c>
      <c r="D29" s="4" t="s">
        <v>192</v>
      </c>
      <c r="E29" s="5" t="s">
        <v>193</v>
      </c>
      <c r="F29" s="3" t="s">
        <v>194</v>
      </c>
      <c r="G29" s="3" t="s">
        <v>7</v>
      </c>
      <c r="H29" s="27">
        <v>141.5</v>
      </c>
      <c r="I29" s="28">
        <f t="shared" si="8"/>
        <v>64.31818181818181</v>
      </c>
      <c r="J29" s="29">
        <f t="shared" si="13"/>
        <v>10</v>
      </c>
      <c r="K29" s="30">
        <v>136.5</v>
      </c>
      <c r="L29" s="28">
        <f t="shared" si="9"/>
        <v>62.04545454545454</v>
      </c>
      <c r="M29" s="29">
        <f t="shared" si="14"/>
        <v>8</v>
      </c>
      <c r="N29" s="30">
        <v>135.5</v>
      </c>
      <c r="O29" s="28">
        <f t="shared" si="10"/>
        <v>61.590909090909086</v>
      </c>
      <c r="P29" s="29">
        <f t="shared" si="15"/>
        <v>11</v>
      </c>
      <c r="Q29" s="31"/>
      <c r="R29" s="32"/>
      <c r="S29" s="33">
        <f t="shared" si="11"/>
        <v>413.5</v>
      </c>
      <c r="T29" s="28">
        <f t="shared" si="12"/>
        <v>62.652</v>
      </c>
    </row>
    <row r="30" spans="1:20" s="23" customFormat="1" ht="29.25" customHeight="1">
      <c r="A30" s="43">
        <v>11</v>
      </c>
      <c r="B30" s="2" t="s">
        <v>69</v>
      </c>
      <c r="C30" s="6" t="s">
        <v>1</v>
      </c>
      <c r="D30" s="57"/>
      <c r="E30" s="51" t="s">
        <v>11</v>
      </c>
      <c r="F30" s="60"/>
      <c r="G30" s="53" t="s">
        <v>54</v>
      </c>
      <c r="H30" s="27">
        <v>141</v>
      </c>
      <c r="I30" s="28">
        <f t="shared" si="8"/>
        <v>64.09090909090908</v>
      </c>
      <c r="J30" s="29">
        <f t="shared" si="13"/>
        <v>11</v>
      </c>
      <c r="K30" s="30">
        <v>135</v>
      </c>
      <c r="L30" s="28">
        <f t="shared" si="9"/>
        <v>61.36363636363636</v>
      </c>
      <c r="M30" s="29">
        <f t="shared" si="14"/>
        <v>11</v>
      </c>
      <c r="N30" s="30">
        <v>136.5</v>
      </c>
      <c r="O30" s="28">
        <f t="shared" si="10"/>
        <v>62.04545454545454</v>
      </c>
      <c r="P30" s="29">
        <f t="shared" si="15"/>
        <v>10</v>
      </c>
      <c r="Q30" s="31"/>
      <c r="R30" s="32"/>
      <c r="S30" s="33">
        <f t="shared" si="11"/>
        <v>412.5</v>
      </c>
      <c r="T30" s="28">
        <f t="shared" si="12"/>
        <v>62.5</v>
      </c>
    </row>
    <row r="31" spans="1:20" s="23" customFormat="1" ht="29.25" customHeight="1">
      <c r="A31" s="43">
        <v>12</v>
      </c>
      <c r="B31" s="2" t="s">
        <v>220</v>
      </c>
      <c r="C31" s="6" t="s">
        <v>1</v>
      </c>
      <c r="D31" s="57" t="s">
        <v>3</v>
      </c>
      <c r="E31" s="51" t="s">
        <v>4</v>
      </c>
      <c r="F31" s="60" t="s">
        <v>5</v>
      </c>
      <c r="G31" s="53" t="s">
        <v>80</v>
      </c>
      <c r="H31" s="27">
        <v>132</v>
      </c>
      <c r="I31" s="28">
        <f t="shared" si="8"/>
        <v>59.99999999999999</v>
      </c>
      <c r="J31" s="29">
        <f t="shared" si="13"/>
        <v>12</v>
      </c>
      <c r="K31" s="30">
        <v>128</v>
      </c>
      <c r="L31" s="28">
        <f t="shared" si="9"/>
        <v>58.18181818181818</v>
      </c>
      <c r="M31" s="29">
        <f t="shared" si="14"/>
        <v>12</v>
      </c>
      <c r="N31" s="30">
        <v>129</v>
      </c>
      <c r="O31" s="28">
        <f t="shared" si="10"/>
        <v>58.63636363636363</v>
      </c>
      <c r="P31" s="29">
        <f t="shared" si="15"/>
        <v>12</v>
      </c>
      <c r="Q31" s="31"/>
      <c r="R31" s="32">
        <v>1</v>
      </c>
      <c r="S31" s="33">
        <f t="shared" si="11"/>
        <v>389</v>
      </c>
      <c r="T31" s="28">
        <f t="shared" si="12"/>
        <v>58.939</v>
      </c>
    </row>
    <row r="32" spans="2:20" s="34" customFormat="1" ht="20.25" customHeight="1">
      <c r="B32" s="80" t="s">
        <v>42</v>
      </c>
      <c r="C32" s="80"/>
      <c r="D32" s="35"/>
      <c r="E32" s="81" t="s">
        <v>227</v>
      </c>
      <c r="F32" s="81"/>
      <c r="G32" s="81"/>
      <c r="H32" s="36"/>
      <c r="I32" s="36"/>
      <c r="J32" s="36"/>
      <c r="K32" s="36"/>
      <c r="L32" s="36"/>
      <c r="M32" s="36"/>
      <c r="N32" s="36"/>
      <c r="O32" s="36"/>
      <c r="P32" s="36"/>
      <c r="Q32" s="37"/>
      <c r="R32" s="37"/>
      <c r="S32" s="36"/>
      <c r="T32" s="36"/>
    </row>
    <row r="33" spans="2:20" s="34" customFormat="1" ht="20.25" customHeight="1">
      <c r="B33" s="80" t="s">
        <v>43</v>
      </c>
      <c r="C33" s="80"/>
      <c r="D33" s="35"/>
      <c r="E33" s="82" t="s">
        <v>44</v>
      </c>
      <c r="F33" s="82"/>
      <c r="G33" s="82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</row>
    <row r="44" s="18" customFormat="1" ht="15" customHeight="1"/>
  </sheetData>
  <sheetProtection selectLockedCells="1" selectUnlockedCells="1"/>
  <mergeCells count="25">
    <mergeCell ref="B33:C33"/>
    <mergeCell ref="E33:G33"/>
    <mergeCell ref="A1:T1"/>
    <mergeCell ref="A2:T2"/>
    <mergeCell ref="A3:T3"/>
    <mergeCell ref="A4:T4"/>
    <mergeCell ref="A5:T5"/>
    <mergeCell ref="A6:F6"/>
    <mergeCell ref="S7:S8"/>
    <mergeCell ref="A7:A8"/>
    <mergeCell ref="B7:B8"/>
    <mergeCell ref="C7:C8"/>
    <mergeCell ref="H7:J7"/>
    <mergeCell ref="K7:M7"/>
    <mergeCell ref="N7:P7"/>
    <mergeCell ref="G7:G8"/>
    <mergeCell ref="T7:T8"/>
    <mergeCell ref="Q7:R7"/>
    <mergeCell ref="A19:T19"/>
    <mergeCell ref="A9:T9"/>
    <mergeCell ref="B32:C32"/>
    <mergeCell ref="E32:G32"/>
    <mergeCell ref="D7:D8"/>
    <mergeCell ref="E7:E8"/>
    <mergeCell ref="F7:F8"/>
  </mergeCells>
  <printOptions horizontalCentered="1"/>
  <pageMargins left="0" right="0" top="0" bottom="0" header="0.5118055555555555" footer="0.5118055555555555"/>
  <pageSetup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5"/>
  </sheetPr>
  <dimension ref="A1:Z170"/>
  <sheetViews>
    <sheetView tabSelected="1" view="pageBreakPreview" zoomScaleSheetLayoutView="100" workbookViewId="0" topLeftCell="A10">
      <selection activeCell="P12" sqref="P12"/>
    </sheetView>
  </sheetViews>
  <sheetFormatPr defaultColWidth="9.140625" defaultRowHeight="12.75"/>
  <cols>
    <col min="1" max="1" width="7.421875" style="13" customWidth="1"/>
    <col min="2" max="2" width="13.8515625" style="14" customWidth="1"/>
    <col min="3" max="3" width="5.140625" style="14" customWidth="1"/>
    <col min="4" max="4" width="9.140625" style="14" hidden="1" customWidth="1"/>
    <col min="5" max="5" width="25.57421875" style="14" customWidth="1"/>
    <col min="6" max="6" width="12.00390625" style="14" customWidth="1"/>
    <col min="7" max="7" width="12.8515625" style="14" customWidth="1"/>
    <col min="8" max="8" width="5.57421875" style="13" customWidth="1"/>
    <col min="9" max="9" width="7.7109375" style="13" customWidth="1"/>
    <col min="10" max="10" width="3.8515625" style="13" customWidth="1"/>
    <col min="11" max="11" width="5.140625" style="13" customWidth="1"/>
    <col min="12" max="12" width="7.7109375" style="13" customWidth="1"/>
    <col min="13" max="13" width="3.7109375" style="13" customWidth="1"/>
    <col min="14" max="14" width="5.140625" style="13" customWidth="1"/>
    <col min="15" max="15" width="7.7109375" style="13" customWidth="1"/>
    <col min="16" max="16" width="4.7109375" style="13" customWidth="1"/>
    <col min="17" max="18" width="4.421875" style="13" customWidth="1"/>
    <col min="19" max="19" width="6.421875" style="13" customWidth="1"/>
    <col min="20" max="20" width="8.57421875" style="13" customWidth="1"/>
    <col min="21" max="16384" width="9.140625" style="13" customWidth="1"/>
  </cols>
  <sheetData>
    <row r="1" spans="1:20" s="15" customFormat="1" ht="31.5" customHeight="1">
      <c r="A1" s="67" t="s">
        <v>168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0" s="16" customFormat="1" ht="15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</row>
    <row r="3" spans="1:20" s="17" customFormat="1" ht="14.25" customHeight="1">
      <c r="A3" s="69" t="s">
        <v>26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6" s="20" customFormat="1" ht="15.75" customHeight="1">
      <c r="A4" s="70" t="s">
        <v>236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19"/>
      <c r="V4" s="19"/>
      <c r="W4" s="19"/>
      <c r="X4" s="19"/>
      <c r="Y4" s="19"/>
      <c r="Z4" s="19"/>
    </row>
    <row r="5" spans="1:20" s="22" customFormat="1" ht="15.75" customHeight="1">
      <c r="A5" s="90" t="s">
        <v>61</v>
      </c>
      <c r="B5" s="90"/>
      <c r="C5" s="90"/>
      <c r="D5" s="90"/>
      <c r="E5" s="90"/>
      <c r="F5" s="90"/>
      <c r="G5" s="21"/>
      <c r="T5" s="50" t="s">
        <v>169</v>
      </c>
    </row>
    <row r="6" spans="1:20" s="23" customFormat="1" ht="15" customHeight="1">
      <c r="A6" s="76" t="s">
        <v>89</v>
      </c>
      <c r="B6" s="73" t="s">
        <v>28</v>
      </c>
      <c r="C6" s="77" t="s">
        <v>29</v>
      </c>
      <c r="D6" s="77" t="s">
        <v>24</v>
      </c>
      <c r="E6" s="73" t="s">
        <v>30</v>
      </c>
      <c r="F6" s="73" t="s">
        <v>25</v>
      </c>
      <c r="G6" s="73" t="s">
        <v>31</v>
      </c>
      <c r="H6" s="74" t="s">
        <v>32</v>
      </c>
      <c r="I6" s="74"/>
      <c r="J6" s="74"/>
      <c r="K6" s="75" t="s">
        <v>33</v>
      </c>
      <c r="L6" s="75"/>
      <c r="M6" s="75"/>
      <c r="N6" s="74" t="s">
        <v>34</v>
      </c>
      <c r="O6" s="74"/>
      <c r="P6" s="74"/>
      <c r="Q6" s="74" t="s">
        <v>35</v>
      </c>
      <c r="R6" s="74"/>
      <c r="S6" s="78" t="s">
        <v>36</v>
      </c>
      <c r="T6" s="91" t="s">
        <v>37</v>
      </c>
    </row>
    <row r="7" spans="1:20" s="23" customFormat="1" ht="29.25" customHeight="1">
      <c r="A7" s="76"/>
      <c r="B7" s="73"/>
      <c r="C7" s="77"/>
      <c r="D7" s="77"/>
      <c r="E7" s="73"/>
      <c r="F7" s="73"/>
      <c r="G7" s="73"/>
      <c r="H7" s="24" t="s">
        <v>38</v>
      </c>
      <c r="I7" s="25" t="s">
        <v>39</v>
      </c>
      <c r="J7" s="24" t="s">
        <v>27</v>
      </c>
      <c r="K7" s="24" t="s">
        <v>38</v>
      </c>
      <c r="L7" s="25" t="s">
        <v>39</v>
      </c>
      <c r="M7" s="24" t="s">
        <v>27</v>
      </c>
      <c r="N7" s="24" t="s">
        <v>38</v>
      </c>
      <c r="O7" s="25" t="s">
        <v>39</v>
      </c>
      <c r="P7" s="24" t="s">
        <v>27</v>
      </c>
      <c r="Q7" s="26" t="s">
        <v>40</v>
      </c>
      <c r="R7" s="26" t="s">
        <v>41</v>
      </c>
      <c r="S7" s="78"/>
      <c r="T7" s="91"/>
    </row>
    <row r="8" spans="1:20" s="18" customFormat="1" ht="24" customHeight="1">
      <c r="A8" s="89" t="s">
        <v>219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</row>
    <row r="9" spans="1:20" s="18" customFormat="1" ht="45.75" customHeight="1">
      <c r="A9" s="1">
        <v>1</v>
      </c>
      <c r="B9" s="2" t="s">
        <v>220</v>
      </c>
      <c r="C9" s="6" t="s">
        <v>1</v>
      </c>
      <c r="D9" s="57" t="s">
        <v>3</v>
      </c>
      <c r="E9" s="51" t="s">
        <v>4</v>
      </c>
      <c r="F9" s="60" t="s">
        <v>5</v>
      </c>
      <c r="G9" s="53" t="s">
        <v>80</v>
      </c>
      <c r="H9" s="27">
        <v>113</v>
      </c>
      <c r="I9" s="28">
        <f>H9/1.7-IF($Q9=1,0.5,IF($Q9=2,1.5,0))</f>
        <v>66.47058823529412</v>
      </c>
      <c r="J9" s="29">
        <v>1</v>
      </c>
      <c r="K9" s="30">
        <v>112</v>
      </c>
      <c r="L9" s="28">
        <f>K9/1.7-IF($Q9=1,0.5,IF($Q9=2,1.5,0))</f>
        <v>65.88235294117648</v>
      </c>
      <c r="M9" s="29">
        <v>3</v>
      </c>
      <c r="N9" s="30">
        <v>115.5</v>
      </c>
      <c r="O9" s="28">
        <f>N9/1.7-IF($Q9=1,0.5,IF($Q9=2,1.5,0))</f>
        <v>67.94117647058823</v>
      </c>
      <c r="P9" s="29">
        <v>1</v>
      </c>
      <c r="Q9" s="31"/>
      <c r="R9" s="32"/>
      <c r="S9" s="33">
        <f>N9+K9+H9</f>
        <v>340.5</v>
      </c>
      <c r="T9" s="56">
        <f>ROUND(SUM(I9,L9,O9)/3,3)</f>
        <v>66.765</v>
      </c>
    </row>
    <row r="10" spans="1:20" s="18" customFormat="1" ht="45.75" customHeight="1">
      <c r="A10" s="1">
        <v>2</v>
      </c>
      <c r="B10" s="2" t="s">
        <v>223</v>
      </c>
      <c r="C10" s="6" t="s">
        <v>1</v>
      </c>
      <c r="D10" s="57"/>
      <c r="E10" s="51" t="s">
        <v>224</v>
      </c>
      <c r="F10" s="60"/>
      <c r="G10" s="53" t="s">
        <v>54</v>
      </c>
      <c r="H10" s="27">
        <v>109</v>
      </c>
      <c r="I10" s="28">
        <f>H10/1.7-IF($Q10=1,0.5,IF($Q10=2,1.5,0))</f>
        <v>64.11764705882354</v>
      </c>
      <c r="J10" s="29">
        <v>2</v>
      </c>
      <c r="K10" s="30">
        <v>114.5</v>
      </c>
      <c r="L10" s="28">
        <f>K10/1.7-IF($Q10=1,0.5,IF($Q10=2,1.5,0))</f>
        <v>67.3529411764706</v>
      </c>
      <c r="M10" s="29">
        <v>2</v>
      </c>
      <c r="N10" s="30">
        <v>110</v>
      </c>
      <c r="O10" s="28">
        <f>N10/1.7-IF($Q10=1,0.5,IF($Q10=2,1.5,0))</f>
        <v>64.70588235294117</v>
      </c>
      <c r="P10" s="29">
        <v>2</v>
      </c>
      <c r="Q10" s="31"/>
      <c r="R10" s="32"/>
      <c r="S10" s="33">
        <f>N10+K10+H10</f>
        <v>333.5</v>
      </c>
      <c r="T10" s="56">
        <f>ROUND(SUM(I10,L10,O10)/3,3)</f>
        <v>65.392</v>
      </c>
    </row>
    <row r="11" spans="1:20" s="18" customFormat="1" ht="45.75" customHeight="1">
      <c r="A11" s="1">
        <v>3</v>
      </c>
      <c r="B11" s="2" t="s">
        <v>234</v>
      </c>
      <c r="C11" s="6" t="s">
        <v>1</v>
      </c>
      <c r="D11" s="57"/>
      <c r="E11" s="51" t="s">
        <v>221</v>
      </c>
      <c r="F11" s="60"/>
      <c r="G11" s="53" t="s">
        <v>54</v>
      </c>
      <c r="H11" s="27">
        <v>105.5</v>
      </c>
      <c r="I11" s="28">
        <f>H11/1.7-IF($Q11=1,0.5,IF($Q11=2,1.5,0))</f>
        <v>62.05882352941177</v>
      </c>
      <c r="J11" s="29">
        <v>3</v>
      </c>
      <c r="K11" s="30">
        <v>118</v>
      </c>
      <c r="L11" s="28">
        <f>K11/1.7-IF($Q11=1,0.5,IF($Q11=2,1.5,0))</f>
        <v>69.41176470588235</v>
      </c>
      <c r="M11" s="29">
        <v>1</v>
      </c>
      <c r="N11" s="30">
        <v>107.5</v>
      </c>
      <c r="O11" s="28">
        <f>N11/1.7-IF($Q11=1,0.5,IF($Q11=2,1.5,0))</f>
        <v>63.23529411764706</v>
      </c>
      <c r="P11" s="29">
        <v>3</v>
      </c>
      <c r="Q11" s="31"/>
      <c r="R11" s="32"/>
      <c r="S11" s="33">
        <f>N11+K11+H11</f>
        <v>331</v>
      </c>
      <c r="T11" s="56">
        <f>ROUND(SUM(I11,L11,O11)/3,3)</f>
        <v>64.902</v>
      </c>
    </row>
    <row r="12" spans="1:20" s="18" customFormat="1" ht="45.75" customHeight="1">
      <c r="A12" s="1">
        <v>4</v>
      </c>
      <c r="B12" s="2" t="s">
        <v>222</v>
      </c>
      <c r="C12" s="6" t="s">
        <v>1</v>
      </c>
      <c r="D12" s="57"/>
      <c r="E12" s="51" t="s">
        <v>189</v>
      </c>
      <c r="F12" s="60" t="s">
        <v>190</v>
      </c>
      <c r="G12" s="53" t="s">
        <v>80</v>
      </c>
      <c r="H12" s="27">
        <v>104</v>
      </c>
      <c r="I12" s="28">
        <f>H12/1.7-IF($Q12=1,0.5,IF($Q12=2,1.5,0))</f>
        <v>61.1764705882353</v>
      </c>
      <c r="J12" s="29">
        <v>4</v>
      </c>
      <c r="K12" s="30">
        <v>101</v>
      </c>
      <c r="L12" s="28">
        <f>K12/1.7-IF($Q12=1,0.5,IF($Q12=2,1.5,0))</f>
        <v>59.411764705882355</v>
      </c>
      <c r="M12" s="29">
        <v>4</v>
      </c>
      <c r="N12" s="30">
        <v>103</v>
      </c>
      <c r="O12" s="28">
        <f>N12/1.7-IF($Q12=1,0.5,IF($Q12=2,1.5,0))</f>
        <v>60.58823529411765</v>
      </c>
      <c r="P12" s="29">
        <v>4</v>
      </c>
      <c r="Q12" s="31"/>
      <c r="R12" s="32"/>
      <c r="S12" s="33">
        <f>N12+K12+H12</f>
        <v>308</v>
      </c>
      <c r="T12" s="56">
        <f>ROUND(SUM(I12,L12,O12)/3,3)</f>
        <v>60.392</v>
      </c>
    </row>
    <row r="13" spans="1:20" s="18" customFormat="1" ht="19.5" customHeight="1">
      <c r="A13" s="89" t="s">
        <v>70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s="18" customFormat="1" ht="45.75" customHeight="1">
      <c r="A14" s="1" t="s">
        <v>225</v>
      </c>
      <c r="B14" s="2" t="s">
        <v>127</v>
      </c>
      <c r="C14" s="6" t="s">
        <v>2</v>
      </c>
      <c r="D14" s="57" t="s">
        <v>128</v>
      </c>
      <c r="E14" s="51" t="s">
        <v>129</v>
      </c>
      <c r="F14" s="60" t="s">
        <v>130</v>
      </c>
      <c r="G14" s="53" t="s">
        <v>54</v>
      </c>
      <c r="H14" s="27">
        <v>219</v>
      </c>
      <c r="I14" s="28">
        <f>H14/3.3-IF($Q14=1,0.5,IF($Q14=2,1.5,0))</f>
        <v>66.36363636363637</v>
      </c>
      <c r="J14" s="29"/>
      <c r="K14" s="30">
        <v>216.5</v>
      </c>
      <c r="L14" s="28">
        <f>K14/3.3-IF($Q14=1,0.5,IF($Q14=2,1.5,0))</f>
        <v>65.60606060606061</v>
      </c>
      <c r="M14" s="29"/>
      <c r="N14" s="30">
        <v>216</v>
      </c>
      <c r="O14" s="28">
        <f>N14/3.3-IF($Q14=1,0.5,IF($Q14=2,1.5,0))</f>
        <v>65.45454545454545</v>
      </c>
      <c r="P14" s="29"/>
      <c r="Q14" s="31"/>
      <c r="R14" s="32"/>
      <c r="S14" s="33">
        <f aca="true" t="shared" si="0" ref="S14:S15">N14+K14+H14</f>
        <v>651.5</v>
      </c>
      <c r="T14" s="56">
        <f aca="true" t="shared" si="1" ref="T14:T15">ROUND(SUM(I14,L14,O14)/3,3)</f>
        <v>65.808</v>
      </c>
    </row>
    <row r="15" spans="1:20" s="18" customFormat="1" ht="45.75" customHeight="1">
      <c r="A15" s="1" t="s">
        <v>226</v>
      </c>
      <c r="B15" s="2" t="s">
        <v>184</v>
      </c>
      <c r="C15" s="6" t="s">
        <v>1</v>
      </c>
      <c r="D15" s="57"/>
      <c r="E15" s="51" t="s">
        <v>185</v>
      </c>
      <c r="F15" s="60"/>
      <c r="G15" s="53" t="s">
        <v>7</v>
      </c>
      <c r="H15" s="27">
        <v>187.5</v>
      </c>
      <c r="I15" s="28">
        <f>H15/2.8-IF($Q15=1,0.5,IF($Q15=2,1.5,0))</f>
        <v>66.96428571428572</v>
      </c>
      <c r="J15" s="29"/>
      <c r="K15" s="30">
        <v>195.5</v>
      </c>
      <c r="L15" s="28">
        <f>K15/2.8-IF($Q15=1,0.5,IF($Q15=2,1.5,0))</f>
        <v>69.82142857142857</v>
      </c>
      <c r="M15" s="29"/>
      <c r="N15" s="30">
        <v>188.5</v>
      </c>
      <c r="O15" s="28">
        <f>N15/2.8-IF($Q15=1,0.5,IF($Q15=2,1.5,0))</f>
        <v>67.32142857142857</v>
      </c>
      <c r="P15" s="29"/>
      <c r="Q15" s="31"/>
      <c r="R15" s="32"/>
      <c r="S15" s="33">
        <f t="shared" si="0"/>
        <v>571.5</v>
      </c>
      <c r="T15" s="56">
        <f t="shared" si="1"/>
        <v>68.036</v>
      </c>
    </row>
    <row r="16" spans="1:20" s="18" customFormat="1" ht="45.75" customHeight="1">
      <c r="A16" s="1" t="s">
        <v>233</v>
      </c>
      <c r="B16" s="2" t="s">
        <v>84</v>
      </c>
      <c r="C16" s="6" t="s">
        <v>1</v>
      </c>
      <c r="D16" s="57"/>
      <c r="E16" s="51" t="s">
        <v>232</v>
      </c>
      <c r="F16" s="60"/>
      <c r="G16" s="53" t="s">
        <v>7</v>
      </c>
      <c r="H16" s="27">
        <v>139</v>
      </c>
      <c r="I16" s="28">
        <f>H16/2.2-IF($Q16=1,0.5,IF($Q16=2,1.5,0))</f>
        <v>63.18181818181818</v>
      </c>
      <c r="J16" s="29"/>
      <c r="K16" s="30">
        <v>142</v>
      </c>
      <c r="L16" s="28">
        <f>K16/2.2-IF($Q16=1,0.5,IF($Q16=2,1.5,0))</f>
        <v>64.54545454545455</v>
      </c>
      <c r="M16" s="29"/>
      <c r="N16" s="30">
        <v>140</v>
      </c>
      <c r="O16" s="28">
        <f>N16/2.2-IF($Q16=1,0.5,IF($Q16=2,1.5,0))</f>
        <v>63.63636363636363</v>
      </c>
      <c r="P16" s="29"/>
      <c r="Q16" s="31"/>
      <c r="R16" s="32"/>
      <c r="S16" s="33">
        <f>N16+K16+H16</f>
        <v>421</v>
      </c>
      <c r="T16" s="28">
        <f>ROUND(SUM(I16,L16,O16)/3,3)</f>
        <v>63.788</v>
      </c>
    </row>
    <row r="17" spans="2:20" s="34" customFormat="1" ht="20.25" customHeight="1">
      <c r="B17" s="80" t="s">
        <v>42</v>
      </c>
      <c r="C17" s="80"/>
      <c r="D17" s="35"/>
      <c r="E17" s="81" t="s">
        <v>227</v>
      </c>
      <c r="F17" s="81"/>
      <c r="G17" s="81"/>
      <c r="H17" s="36"/>
      <c r="I17" s="36"/>
      <c r="J17" s="36"/>
      <c r="K17" s="36"/>
      <c r="L17" s="36"/>
      <c r="M17" s="36"/>
      <c r="N17" s="36"/>
      <c r="O17" s="36"/>
      <c r="P17" s="36"/>
      <c r="Q17" s="37"/>
      <c r="R17" s="37"/>
      <c r="S17" s="36"/>
      <c r="T17" s="36"/>
    </row>
    <row r="18" spans="1:20" ht="12.75">
      <c r="A18" s="34"/>
      <c r="B18" s="80" t="s">
        <v>43</v>
      </c>
      <c r="C18" s="80"/>
      <c r="D18" s="35"/>
      <c r="E18" s="82" t="s">
        <v>44</v>
      </c>
      <c r="F18" s="82"/>
      <c r="G18" s="82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43" spans="3:9" ht="84">
      <c r="C43" s="10" t="s">
        <v>49</v>
      </c>
      <c r="D43" s="9" t="s">
        <v>1</v>
      </c>
      <c r="E43" s="7" t="s">
        <v>50</v>
      </c>
      <c r="F43" s="44" t="s">
        <v>51</v>
      </c>
      <c r="G43" s="45" t="s">
        <v>52</v>
      </c>
      <c r="H43" s="9" t="s">
        <v>7</v>
      </c>
      <c r="I43" s="13" t="s">
        <v>53</v>
      </c>
    </row>
    <row r="63" spans="4:9" ht="24">
      <c r="D63" s="38" t="s">
        <v>1</v>
      </c>
      <c r="F63" s="39" t="s">
        <v>13</v>
      </c>
      <c r="I63" s="13" t="s">
        <v>12</v>
      </c>
    </row>
    <row r="91" spans="6:9" ht="24">
      <c r="F91" s="39" t="s">
        <v>13</v>
      </c>
      <c r="I91" s="13" t="s">
        <v>12</v>
      </c>
    </row>
    <row r="104" spans="5:9" ht="48">
      <c r="E104" s="11" t="s">
        <v>14</v>
      </c>
      <c r="F104" s="8" t="s">
        <v>15</v>
      </c>
      <c r="G104" s="12" t="s">
        <v>16</v>
      </c>
      <c r="H104" s="40" t="s">
        <v>7</v>
      </c>
      <c r="I104" s="13" t="s">
        <v>45</v>
      </c>
    </row>
    <row r="170" ht="12.75">
      <c r="I170" s="13" t="s">
        <v>12</v>
      </c>
    </row>
  </sheetData>
  <sheetProtection selectLockedCells="1" selectUnlockedCells="1"/>
  <mergeCells count="24">
    <mergeCell ref="A5:F5"/>
    <mergeCell ref="A1:T1"/>
    <mergeCell ref="A2:T2"/>
    <mergeCell ref="A3:T3"/>
    <mergeCell ref="T6:T7"/>
    <mergeCell ref="A4:T4"/>
    <mergeCell ref="A6:A7"/>
    <mergeCell ref="B6:B7"/>
    <mergeCell ref="C6:C7"/>
    <mergeCell ref="B18:C18"/>
    <mergeCell ref="E18:G18"/>
    <mergeCell ref="G6:G7"/>
    <mergeCell ref="H6:J6"/>
    <mergeCell ref="K6:M6"/>
    <mergeCell ref="F6:F7"/>
    <mergeCell ref="A8:T8"/>
    <mergeCell ref="A13:T13"/>
    <mergeCell ref="B17:C17"/>
    <mergeCell ref="E17:G17"/>
    <mergeCell ref="N6:P6"/>
    <mergeCell ref="Q6:R6"/>
    <mergeCell ref="S6:S7"/>
    <mergeCell ref="D6:D7"/>
    <mergeCell ref="E6:E7"/>
  </mergeCells>
  <printOptions horizontalCentered="1"/>
  <pageMargins left="0" right="0" top="0" bottom="0" header="0.5118055555555555" footer="0.5118055555555555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2018-10-28T05:20:49Z</cp:lastPrinted>
  <dcterms:created xsi:type="dcterms:W3CDTF">2017-12-02T12:22:14Z</dcterms:created>
  <dcterms:modified xsi:type="dcterms:W3CDTF">2018-10-29T01:33:14Z</dcterms:modified>
  <cp:category/>
  <cp:version/>
  <cp:contentType/>
  <cp:contentStatus/>
</cp:coreProperties>
</file>