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1" activeTab="3"/>
  </bookViews>
  <sheets>
    <sheet name="30 ОГР " sheetId="1" r:id="rId1"/>
    <sheet name="40км" sheetId="2" r:id="rId2"/>
    <sheet name="80 б.о." sheetId="3" r:id="rId3"/>
    <sheet name="80 огр.ск" sheetId="4" r:id="rId4"/>
    <sheet name="Лист1" sheetId="5" r:id="rId5"/>
  </sheets>
  <definedNames>
    <definedName name="_xlnm.Print_Area" localSheetId="0">'30 ОГР '!$A$8:$T$12</definedName>
    <definedName name="_xlnm.Print_Titles" localSheetId="0">'30 ОГР '!$8:$10</definedName>
    <definedName name="_xlnm.Print_Area" localSheetId="1">'40км'!$A$2:$T$17</definedName>
    <definedName name="_xlnm.Print_Titles" localSheetId="1">'40км'!$8:$10</definedName>
    <definedName name="_xlnm.Print_Area" localSheetId="2">'80 б.о.'!$A$2:$S$32</definedName>
    <definedName name="_xlnm.Print_Titles" localSheetId="2">'80 б.о.'!$9:$12</definedName>
    <definedName name="_xlnm.Print_Area" localSheetId="3">'80 огр.ск'!$A$2:$T$32</definedName>
    <definedName name="_xlnm.Print_Titles" localSheetId="3">'80 огр.ск'!$9:$12</definedName>
  </definedNames>
  <calcPr fullCalcOnLoad="1"/>
</workbook>
</file>

<file path=xl/sharedStrings.xml><?xml version="1.0" encoding="utf-8"?>
<sst xmlns="http://schemas.openxmlformats.org/spreadsheetml/2006/main" count="269" uniqueCount="117">
  <si>
    <t>Place</t>
  </si>
  <si>
    <t>Rider_ID</t>
  </si>
  <si>
    <t>Horse_ID</t>
  </si>
  <si>
    <t>SPh</t>
  </si>
  <si>
    <t>SAver</t>
  </si>
  <si>
    <t>TTime</t>
  </si>
  <si>
    <t>НАЦИОНАЛЬНЫЕ СОРЕВНОВАНИЯ</t>
  </si>
  <si>
    <t>Дистанционные конные пробеги</t>
  </si>
  <si>
    <t>Технические результаты</t>
  </si>
  <si>
    <t>Дистанция CEN 30 км</t>
  </si>
  <si>
    <t>КСК "Исток", Ленинградская обл., Всеволожский р-он, м/р Ясно-Янино</t>
  </si>
  <si>
    <t>13.10.2018 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</si>
  <si>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</si>
  <si>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</si>
  <si>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</si>
  <si>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</si>
  <si>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</si>
  <si>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</si>
  <si>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</si>
  <si>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</si>
  <si>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</si>
  <si>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</si>
  <si>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</si>
  <si>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</si>
  <si>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</si>
  <si>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</si>
  <si>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</si>
  <si>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</si>
  <si>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</si>
  <si>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</si>
  <si>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</si>
  <si>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</si>
  <si>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</si>
  <si>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</si>
  <si>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</si>
  <si>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АРТАРОВА
</t>
    </r>
    <r>
      <rPr>
        <sz val="9"/>
        <rFont val="Verdana"/>
        <family val="2"/>
      </rPr>
      <t>Валерия</t>
    </r>
  </si>
  <si>
    <t>039795</t>
  </si>
  <si>
    <r>
      <t xml:space="preserve">ГОЛУБИКА-14
</t>
    </r>
    <r>
      <rPr>
        <sz val="9"/>
        <rFont val="Verdana"/>
        <family val="2"/>
      </rPr>
      <t>рыж., коб., араб., Господин,  ООО "Ковчег"</t>
    </r>
    <r>
      <rPr>
        <b/>
        <sz val="9"/>
        <rFont val="Verdana"/>
        <family val="2"/>
      </rPr>
      <t xml:space="preserve"> </t>
    </r>
  </si>
  <si>
    <t>на оформ.</t>
  </si>
  <si>
    <t>Гришина М.</t>
  </si>
  <si>
    <t>КЗ "Ковчег"
Санкт-Петербург</t>
  </si>
  <si>
    <r>
      <t xml:space="preserve">ВАХИТОВА
</t>
    </r>
    <r>
      <rPr>
        <sz val="9"/>
        <rFont val="Verdana"/>
        <family val="2"/>
      </rPr>
      <t>Алина</t>
    </r>
  </si>
  <si>
    <t>010090</t>
  </si>
  <si>
    <r>
      <t xml:space="preserve">УРГЕНЧ ДОР-12
</t>
    </r>
    <r>
      <rPr>
        <sz val="9"/>
        <rFont val="Verdana"/>
        <family val="2"/>
      </rPr>
      <t>гн., мер., ахалт пом., Россия</t>
    </r>
  </si>
  <si>
    <t>016108</t>
  </si>
  <si>
    <t>Вахитова А.</t>
  </si>
  <si>
    <r>
      <t xml:space="preserve">АВЕРЬЯНОВА
</t>
    </r>
    <r>
      <rPr>
        <sz val="9"/>
        <rFont val="Verdana"/>
        <family val="2"/>
      </rPr>
      <t>Анастасия 1994</t>
    </r>
  </si>
  <si>
    <r>
      <t xml:space="preserve">РЕДКАЯ УДАЧА-07
</t>
    </r>
    <r>
      <rPr>
        <sz val="9"/>
        <rFont val="Verdana"/>
        <family val="2"/>
      </rPr>
      <t>гн., коб., полук.,Россия</t>
    </r>
  </si>
  <si>
    <t>КЗ "Ковчег"
Ленинградская область</t>
  </si>
  <si>
    <t>Главный судья</t>
  </si>
  <si>
    <t>Смирнов А., 1 кат.</t>
  </si>
  <si>
    <t>Главный секретарь</t>
  </si>
  <si>
    <t>Зубачек М.</t>
  </si>
  <si>
    <t>В кат.</t>
  </si>
  <si>
    <t>ОТКРЫТЫЙ ЧЕМПИОНАТ И ПЕРВЕНСТВО ЛЕНИНГРАДСКОЙ ОБЛАСТИ</t>
  </si>
  <si>
    <t>Дистанция CEN 40 км</t>
  </si>
  <si>
    <t>Вып.
норм.</t>
  </si>
  <si>
    <r>
      <t xml:space="preserve">ГУРОВА
</t>
    </r>
    <r>
      <rPr>
        <sz val="9"/>
        <rFont val="Verdana"/>
        <family val="2"/>
      </rPr>
      <t>Анастасия, 1986</t>
    </r>
  </si>
  <si>
    <r>
      <t xml:space="preserve">БЭЛА-99
</t>
    </r>
    <r>
      <rPr>
        <sz val="9"/>
        <rFont val="Verdana"/>
        <family val="2"/>
      </rPr>
      <t>вор.,коб., п/к.,н/у, Россия</t>
    </r>
  </si>
  <si>
    <t>004192</t>
  </si>
  <si>
    <t>Ворожцова О.</t>
  </si>
  <si>
    <t>КСК "Исток" Ленинградская область</t>
  </si>
  <si>
    <r>
      <t xml:space="preserve">ЖИРНОВ
</t>
    </r>
    <r>
      <rPr>
        <sz val="9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</si>
  <si>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</si>
  <si>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rFont val="Verdana"/>
        <family val="2"/>
      </rPr>
      <t xml:space="preserve">гн., мер., русск.рыс., Распев,  СПК ПЗ "Псковский"  </t>
    </r>
  </si>
  <si>
    <t>007888</t>
  </si>
  <si>
    <t>Жирнов Н.</t>
  </si>
  <si>
    <t>ч/в
Санкт-Петербург</t>
  </si>
  <si>
    <t>ОТКРЫТЫЙ ЧЕМПИОНАТ И ПЕРВЕНСТВО ЛЕНИНГРАДСКОЙ ОБЛАСТИ, КУБОК ОРГАНИЗАТОРОВ - ФИНАЛ</t>
  </si>
  <si>
    <t>Дистанция CEN 1* 80 км</t>
  </si>
  <si>
    <t>3 этап:</t>
  </si>
  <si>
    <t>вып. норм</t>
  </si>
  <si>
    <r>
      <t xml:space="preserve">ЧУМАКОВА
</t>
    </r>
    <r>
      <rPr>
        <sz val="9"/>
        <rFont val="Verdana"/>
        <family val="2"/>
      </rPr>
      <t>Ксения</t>
    </r>
  </si>
  <si>
    <t>077300</t>
  </si>
  <si>
    <r>
      <t xml:space="preserve">ПОГОДА-12
</t>
    </r>
    <r>
      <rPr>
        <sz val="9"/>
        <rFont val="Verdana"/>
        <family val="2"/>
      </rPr>
      <t>т.гнед., коб., чкв, Грамм, Россия</t>
    </r>
  </si>
  <si>
    <t>на оформ</t>
  </si>
  <si>
    <r>
      <t xml:space="preserve">ИЛЬИНА
</t>
    </r>
    <r>
      <rPr>
        <sz val="9"/>
        <rFont val="Verdana"/>
        <family val="2"/>
      </rPr>
      <t xml:space="preserve">Мария
</t>
    </r>
  </si>
  <si>
    <t>047804</t>
  </si>
  <si>
    <r>
      <t xml:space="preserve">КАНТРИ-02
</t>
    </r>
    <r>
      <rPr>
        <sz val="9"/>
        <rFont val="Verdana"/>
        <family val="2"/>
      </rPr>
      <t>сер., коб., помесь, неизв., Лен.обл.</t>
    </r>
  </si>
  <si>
    <t>005852</t>
  </si>
  <si>
    <r>
      <t xml:space="preserve">КУТУЗОВ
</t>
    </r>
    <r>
      <rPr>
        <sz val="9"/>
        <rFont val="Verdana"/>
        <family val="2"/>
      </rPr>
      <t>Богдан</t>
    </r>
  </si>
  <si>
    <t>016203</t>
  </si>
  <si>
    <r>
      <t xml:space="preserve">БУБЕНЧИК-04 
</t>
    </r>
    <r>
      <rPr>
        <sz val="9"/>
        <rFont val="Verdana"/>
        <family val="2"/>
      </rPr>
      <t>вор., мер., орл.рыс., Крестник, Калгановский КЗ</t>
    </r>
  </si>
  <si>
    <t>006441</t>
  </si>
  <si>
    <r>
      <t xml:space="preserve">ДАНИЛИНА
</t>
    </r>
    <r>
      <rPr>
        <sz val="9"/>
        <rFont val="Verdana"/>
        <family val="2"/>
      </rPr>
      <t>Марина</t>
    </r>
  </si>
  <si>
    <t>012379</t>
  </si>
  <si>
    <r>
      <t xml:space="preserve">НОВАКАРИ-07
</t>
    </r>
    <r>
      <rPr>
        <sz val="9"/>
        <rFont val="Verdana"/>
        <family val="2"/>
      </rPr>
      <t>рыж., коб., араб., Кайрат, Лаг-Сервис, Россия</t>
    </r>
  </si>
  <si>
    <t>015229</t>
  </si>
  <si>
    <t>Крибелева Н.</t>
  </si>
  <si>
    <t>ФХ Крибелевых   г. Москва</t>
  </si>
  <si>
    <r>
      <t xml:space="preserve">КОРНИЛОВА
</t>
    </r>
    <r>
      <rPr>
        <sz val="9"/>
        <rFont val="Verdana"/>
        <family val="2"/>
      </rPr>
      <t>Ольга</t>
    </r>
  </si>
  <si>
    <t>002261</t>
  </si>
  <si>
    <r>
      <t xml:space="preserve">ПАРАБЕЛЬ-08
</t>
    </r>
    <r>
      <rPr>
        <sz val="9"/>
        <rFont val="Verdana"/>
        <family val="2"/>
      </rPr>
      <t>т-сер., коб., трак., Баян 70, ФХ Крибелевых</t>
    </r>
  </si>
  <si>
    <t>009690</t>
  </si>
  <si>
    <t>Валуйская Т.</t>
  </si>
  <si>
    <t>ФХ Крибелевых Санкт-Петербург</t>
  </si>
  <si>
    <t>Дистанция CEN 80 км (с ограничением скорости)</t>
  </si>
  <si>
    <t>КСК "Исток", Ленинградская обл., Всеволожскиий р-он, м/р Ясно-Янино</t>
  </si>
  <si>
    <t>CENCh 1* 80</t>
  </si>
  <si>
    <r>
      <t xml:space="preserve">ПАВЛОВСКИЙ
</t>
    </r>
    <r>
      <rPr>
        <sz val="9"/>
        <rFont val="Verdana"/>
        <family val="2"/>
      </rPr>
      <t>Владлен</t>
    </r>
  </si>
  <si>
    <t>007406</t>
  </si>
  <si>
    <r>
      <t xml:space="preserve">ПРИТТИ ГЕРЛ-11
</t>
    </r>
    <r>
      <rPr>
        <sz val="9"/>
        <rFont val="Verdana"/>
        <family val="2"/>
      </rPr>
      <t>рыж., коб</t>
    </r>
    <r>
      <rPr>
        <b/>
        <sz val="9"/>
        <rFont val="Verdana"/>
        <family val="2"/>
      </rPr>
      <t>.</t>
    </r>
    <r>
      <rPr>
        <sz val="9"/>
        <rFont val="Verdana"/>
        <family val="2"/>
      </rPr>
      <t>, араб., Господин, п/ф Ковчег</t>
    </r>
  </si>
  <si>
    <t>017423</t>
  </si>
  <si>
    <t>КЗ Ковчег
Ленинградская область</t>
  </si>
  <si>
    <r>
      <t xml:space="preserve">ПАВЛОВСКАЯ
</t>
    </r>
    <r>
      <rPr>
        <sz val="9"/>
        <rFont val="Verdana"/>
        <family val="2"/>
      </rPr>
      <t>Грета</t>
    </r>
  </si>
  <si>
    <t>003807</t>
  </si>
  <si>
    <r>
      <t xml:space="preserve">ГЛИГЕЯ-07
</t>
    </r>
    <r>
      <rPr>
        <sz val="9"/>
        <rFont val="Verdana"/>
        <family val="2"/>
      </rPr>
      <t>коб., гнедая, араб., Габардин, ООО «Ковчег»</t>
    </r>
  </si>
  <si>
    <t>011209</t>
  </si>
  <si>
    <t>CEN 1* 80</t>
  </si>
  <si>
    <r>
      <t xml:space="preserve">ПАРГЕЛИЙ-13
</t>
    </r>
    <r>
      <rPr>
        <sz val="9"/>
        <rFont val="Verdana"/>
        <family val="2"/>
      </rPr>
      <t>рыж., жер., араб., Господин, ООО "Ковчег"</t>
    </r>
  </si>
  <si>
    <t>020531</t>
  </si>
  <si>
    <t>Шевелькова Ю.</t>
  </si>
  <si>
    <r>
      <t xml:space="preserve">СМИРНОВА
</t>
    </r>
    <r>
      <rPr>
        <sz val="9"/>
        <rFont val="Verdana"/>
        <family val="2"/>
      </rPr>
      <t>Жанна</t>
    </r>
  </si>
  <si>
    <t>029388</t>
  </si>
  <si>
    <r>
      <t xml:space="preserve">СОЛАР-10
</t>
    </r>
    <r>
      <rPr>
        <sz val="9"/>
        <rFont val="Verdana"/>
        <family val="2"/>
      </rPr>
      <t xml:space="preserve">сер.,коб.,п/к, Секундомер, Ленинградская обл. </t>
    </r>
  </si>
  <si>
    <t>017500</t>
  </si>
  <si>
    <t>Смирнова Ж.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</si>
</sst>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]:MM:SS;@"/>
    <numFmt numFmtId="167" formatCode="0.00"/>
    <numFmt numFmtId="168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i/>
      <sz val="10"/>
      <name val="Arial"/>
      <family val="2"/>
    </font>
    <font>
      <b/>
      <sz val="12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8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51">
    <xf numFmtId="164" fontId="0" fillId="0" borderId="0" xfId="0" applyAlignment="1">
      <alignment/>
    </xf>
    <xf numFmtId="164" fontId="1" fillId="0" borderId="0" xfId="23" applyFont="1" applyAlignment="1" applyProtection="1">
      <alignment vertical="center"/>
      <protection locked="0"/>
    </xf>
    <xf numFmtId="164" fontId="1" fillId="2" borderId="0" xfId="27" applyFont="1" applyFill="1" applyBorder="1" applyAlignment="1" applyProtection="1">
      <alignment horizontal="center" vertical="top"/>
      <protection/>
    </xf>
    <xf numFmtId="164" fontId="1" fillId="2" borderId="0" xfId="27" applyFont="1" applyFill="1" applyBorder="1" applyAlignment="1" applyProtection="1">
      <alignment vertical="top"/>
      <protection locked="0"/>
    </xf>
    <xf numFmtId="164" fontId="1" fillId="2" borderId="0" xfId="27" applyFont="1" applyFill="1" applyBorder="1" applyAlignment="1" applyProtection="1">
      <alignment horizontal="center" vertical="top"/>
      <protection locked="0"/>
    </xf>
    <xf numFmtId="164" fontId="1" fillId="2" borderId="0" xfId="27" applyFont="1" applyFill="1" applyBorder="1" applyProtection="1">
      <alignment/>
      <protection locked="0"/>
    </xf>
    <xf numFmtId="164" fontId="1" fillId="2" borderId="0" xfId="27" applyFont="1" applyFill="1" applyProtection="1">
      <alignment/>
      <protection locked="0"/>
    </xf>
    <xf numFmtId="164" fontId="3" fillId="2" borderId="0" xfId="27" applyFont="1" applyFill="1" applyProtection="1">
      <alignment/>
      <protection locked="0"/>
    </xf>
    <xf numFmtId="164" fontId="4" fillId="0" borderId="0" xfId="26" applyFont="1" applyAlignment="1" applyProtection="1">
      <alignment vertical="center" wrapText="1"/>
      <protection locked="0"/>
    </xf>
    <xf numFmtId="164" fontId="5" fillId="0" borderId="0" xfId="26" applyFont="1" applyAlignment="1" applyProtection="1">
      <alignment horizontal="right" vertical="center"/>
      <protection locked="0"/>
    </xf>
    <xf numFmtId="164" fontId="1" fillId="0" borderId="0" xfId="26" applyAlignment="1" applyProtection="1">
      <alignment vertical="center"/>
      <protection locked="0"/>
    </xf>
    <xf numFmtId="164" fontId="4" fillId="0" borderId="0" xfId="22" applyFont="1" applyBorder="1" applyAlignment="1" applyProtection="1">
      <alignment horizontal="center" vertical="center" wrapText="1"/>
      <protection locked="0"/>
    </xf>
    <xf numFmtId="164" fontId="1" fillId="0" borderId="0" xfId="22" applyFont="1" applyAlignment="1" applyProtection="1">
      <alignment vertical="center"/>
      <protection locked="0"/>
    </xf>
    <xf numFmtId="164" fontId="6" fillId="0" borderId="0" xfId="25" applyFont="1" applyBorder="1" applyAlignment="1" applyProtection="1">
      <alignment horizontal="center" vertical="center" wrapText="1"/>
      <protection locked="0"/>
    </xf>
    <xf numFmtId="164" fontId="1" fillId="0" borderId="0" xfId="25" applyFont="1" applyAlignment="1" applyProtection="1">
      <alignment vertical="center"/>
      <protection locked="0"/>
    </xf>
    <xf numFmtId="164" fontId="7" fillId="0" borderId="0" xfId="25" applyFont="1" applyBorder="1" applyAlignment="1" applyProtection="1">
      <alignment horizontal="center" vertical="center"/>
      <protection locked="0"/>
    </xf>
    <xf numFmtId="164" fontId="8" fillId="0" borderId="0" xfId="25" applyFont="1" applyAlignment="1" applyProtection="1">
      <alignment vertical="center"/>
      <protection locked="0"/>
    </xf>
    <xf numFmtId="164" fontId="9" fillId="0" borderId="0" xfId="25" applyFont="1" applyBorder="1" applyAlignment="1" applyProtection="1">
      <alignment horizontal="center" vertical="center"/>
      <protection locked="0"/>
    </xf>
    <xf numFmtId="164" fontId="10" fillId="0" borderId="0" xfId="25" applyFont="1" applyAlignment="1" applyProtection="1">
      <alignment vertical="center"/>
      <protection locked="0"/>
    </xf>
    <xf numFmtId="164" fontId="11" fillId="0" borderId="0" xfId="26" applyFont="1" applyAlignment="1" applyProtection="1">
      <alignment vertical="center"/>
      <protection locked="0"/>
    </xf>
    <xf numFmtId="164" fontId="11" fillId="0" borderId="0" xfId="26" applyFont="1" applyProtection="1">
      <alignment/>
      <protection locked="0"/>
    </xf>
    <xf numFmtId="164" fontId="11" fillId="0" borderId="0" xfId="26" applyFont="1" applyAlignment="1" applyProtection="1">
      <alignment wrapText="1"/>
      <protection locked="0"/>
    </xf>
    <xf numFmtId="164" fontId="11" fillId="0" borderId="0" xfId="26" applyFont="1" applyAlignment="1" applyProtection="1">
      <alignment shrinkToFit="1"/>
      <protection locked="0"/>
    </xf>
    <xf numFmtId="164" fontId="12" fillId="0" borderId="0" xfId="26" applyFont="1" applyProtection="1">
      <alignment/>
      <protection locked="0"/>
    </xf>
    <xf numFmtId="164" fontId="11" fillId="3" borderId="1" xfId="26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1" fillId="3" borderId="2" xfId="26" applyFont="1" applyFill="1" applyBorder="1" applyAlignment="1" applyProtection="1">
      <alignment horizontal="left" vertical="center" wrapText="1"/>
      <protection locked="0"/>
    </xf>
    <xf numFmtId="164" fontId="11" fillId="3" borderId="2" xfId="26" applyFont="1" applyFill="1" applyBorder="1" applyAlignment="1" applyProtection="1">
      <alignment horizontal="center" vertical="center" wrapText="1"/>
      <protection locked="0"/>
    </xf>
    <xf numFmtId="164" fontId="11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4" fillId="3" borderId="3" xfId="20" applyFont="1" applyFill="1" applyBorder="1" applyAlignment="1" applyProtection="1">
      <alignment horizontal="right" vertical="center"/>
      <protection locked="0"/>
    </xf>
    <xf numFmtId="164" fontId="15" fillId="3" borderId="4" xfId="20" applyFont="1" applyFill="1" applyBorder="1" applyAlignment="1" applyProtection="1">
      <alignment horizontal="center" vertical="center"/>
      <protection locked="0"/>
    </xf>
    <xf numFmtId="164" fontId="14" fillId="3" borderId="4" xfId="20" applyFont="1" applyFill="1" applyBorder="1" applyAlignment="1" applyProtection="1">
      <alignment vertical="center"/>
      <protection locked="0"/>
    </xf>
    <xf numFmtId="164" fontId="14" fillId="3" borderId="4" xfId="20" applyFont="1" applyFill="1" applyBorder="1" applyAlignment="1" applyProtection="1">
      <alignment horizontal="right" vertical="center"/>
      <protection locked="0"/>
    </xf>
    <xf numFmtId="164" fontId="14" fillId="3" borderId="4" xfId="20" applyFont="1" applyFill="1" applyBorder="1" applyAlignment="1" applyProtection="1">
      <alignment horizontal="center" vertical="center"/>
      <protection locked="0"/>
    </xf>
    <xf numFmtId="165" fontId="15" fillId="3" borderId="5" xfId="20" applyNumberFormat="1" applyFont="1" applyFill="1" applyBorder="1" applyAlignment="1" applyProtection="1">
      <alignment horizontal="center" vertical="center"/>
      <protection locked="0"/>
    </xf>
    <xf numFmtId="165" fontId="16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1" fillId="3" borderId="6" xfId="26" applyFont="1" applyFill="1" applyBorder="1" applyAlignment="1" applyProtection="1">
      <alignment horizontal="center" vertical="center" wrapText="1"/>
      <protection locked="0"/>
    </xf>
    <xf numFmtId="164" fontId="10" fillId="0" borderId="0" xfId="23" applyFont="1" applyAlignment="1" applyProtection="1">
      <alignment vertical="center"/>
      <protection locked="0"/>
    </xf>
    <xf numFmtId="164" fontId="14" fillId="3" borderId="7" xfId="20" applyFont="1" applyFill="1" applyBorder="1" applyAlignment="1" applyProtection="1">
      <alignment horizontal="right" vertical="center"/>
      <protection locked="0"/>
    </xf>
    <xf numFmtId="164" fontId="15" fillId="3" borderId="8" xfId="20" applyFont="1" applyFill="1" applyBorder="1" applyAlignment="1" applyProtection="1">
      <alignment horizontal="center" vertical="center"/>
      <protection locked="0"/>
    </xf>
    <xf numFmtId="164" fontId="14" fillId="3" borderId="8" xfId="20" applyFont="1" applyFill="1" applyBorder="1" applyAlignment="1" applyProtection="1">
      <alignment vertical="center"/>
      <protection locked="0"/>
    </xf>
    <xf numFmtId="164" fontId="14" fillId="3" borderId="8" xfId="20" applyFont="1" applyFill="1" applyBorder="1" applyAlignment="1" applyProtection="1">
      <alignment horizontal="right" vertical="center"/>
      <protection locked="0"/>
    </xf>
    <xf numFmtId="164" fontId="14" fillId="3" borderId="8" xfId="20" applyFont="1" applyFill="1" applyBorder="1" applyAlignment="1" applyProtection="1">
      <alignment horizontal="center" vertical="center"/>
      <protection locked="0"/>
    </xf>
    <xf numFmtId="165" fontId="15" fillId="3" borderId="9" xfId="20" applyNumberFormat="1" applyFont="1" applyFill="1" applyBorder="1" applyAlignment="1" applyProtection="1">
      <alignment horizontal="center" vertical="center"/>
      <protection locked="0"/>
    </xf>
    <xf numFmtId="164" fontId="14" fillId="3" borderId="10" xfId="20" applyFont="1" applyFill="1" applyBorder="1" applyAlignment="1" applyProtection="1">
      <alignment horizontal="center" vertical="center" wrapText="1"/>
      <protection locked="0"/>
    </xf>
    <xf numFmtId="166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167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166" fontId="17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4" applyFont="1" applyBorder="1" applyAlignment="1" applyProtection="1">
      <alignment horizontal="center" vertical="center" wrapText="1"/>
      <protection locked="0"/>
    </xf>
    <xf numFmtId="164" fontId="7" fillId="0" borderId="2" xfId="26" applyFont="1" applyFill="1" applyBorder="1" applyAlignment="1" applyProtection="1">
      <alignment horizontal="center" vertical="center"/>
      <protection locked="0"/>
    </xf>
    <xf numFmtId="164" fontId="11" fillId="0" borderId="2" xfId="28" applyFont="1" applyFill="1" applyBorder="1" applyAlignment="1" applyProtection="1">
      <alignment horizontal="left" vertical="center" wrapText="1"/>
      <protection locked="0"/>
    </xf>
    <xf numFmtId="168" fontId="14" fillId="0" borderId="2" xfId="28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28" applyFont="1" applyBorder="1" applyAlignment="1" applyProtection="1">
      <alignment horizontal="center" vertical="center"/>
      <protection locked="0"/>
    </xf>
    <xf numFmtId="164" fontId="11" fillId="0" borderId="2" xfId="28" applyFont="1" applyBorder="1" applyAlignment="1" applyProtection="1">
      <alignment horizontal="left" vertical="center" wrapText="1"/>
      <protection locked="0"/>
    </xf>
    <xf numFmtId="168" fontId="14" fillId="0" borderId="11" xfId="28" applyNumberFormat="1" applyFont="1" applyBorder="1" applyAlignment="1" applyProtection="1">
      <alignment horizontal="center" vertical="center" wrapText="1"/>
      <protection locked="0"/>
    </xf>
    <xf numFmtId="164" fontId="14" fillId="0" borderId="2" xfId="28" applyFont="1" applyFill="1" applyBorder="1" applyAlignment="1" applyProtection="1">
      <alignment horizontal="center" vertical="center" wrapText="1"/>
      <protection locked="0"/>
    </xf>
    <xf numFmtId="164" fontId="14" fillId="0" borderId="12" xfId="23" applyFont="1" applyBorder="1" applyAlignment="1" applyProtection="1">
      <alignment horizontal="center" vertical="center" wrapText="1"/>
      <protection locked="0"/>
    </xf>
    <xf numFmtId="164" fontId="14" fillId="0" borderId="13" xfId="23" applyFont="1" applyBorder="1" applyAlignment="1" applyProtection="1">
      <alignment horizontal="center" vertical="center" wrapText="1"/>
      <protection locked="0"/>
    </xf>
    <xf numFmtId="165" fontId="14" fillId="4" borderId="13" xfId="20" applyNumberFormat="1" applyFont="1" applyFill="1" applyBorder="1" applyAlignment="1" applyProtection="1">
      <alignment horizontal="center" vertical="center"/>
      <protection locked="0"/>
    </xf>
    <xf numFmtId="166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3" xfId="20" applyNumberFormat="1" applyFont="1" applyBorder="1" applyAlignment="1" applyProtection="1">
      <alignment horizontal="center" vertical="center"/>
      <protection locked="0"/>
    </xf>
    <xf numFmtId="165" fontId="14" fillId="5" borderId="13" xfId="20" applyNumberFormat="1" applyFont="1" applyFill="1" applyBorder="1" applyAlignment="1" applyProtection="1">
      <alignment horizontal="center" vertical="center"/>
      <protection locked="0"/>
    </xf>
    <xf numFmtId="166" fontId="14" fillId="0" borderId="13" xfId="20" applyNumberFormat="1" applyFont="1" applyFill="1" applyBorder="1" applyAlignment="1" applyProtection="1">
      <alignment horizontal="center" vertical="center"/>
      <protection locked="0"/>
    </xf>
    <xf numFmtId="167" fontId="14" fillId="4" borderId="13" xfId="20" applyNumberFormat="1" applyFont="1" applyFill="1" applyBorder="1" applyAlignment="1" applyProtection="1">
      <alignment horizontal="center" vertical="center"/>
      <protection locked="0"/>
    </xf>
    <xf numFmtId="167" fontId="14" fillId="4" borderId="2" xfId="20" applyNumberFormat="1" applyFont="1" applyFill="1" applyBorder="1" applyAlignment="1" applyProtection="1">
      <alignment horizontal="center" vertical="center"/>
      <protection locked="0"/>
    </xf>
    <xf numFmtId="166" fontId="18" fillId="0" borderId="2" xfId="0" applyNumberFormat="1" applyFont="1" applyFill="1" applyBorder="1" applyAlignment="1" applyProtection="1">
      <alignment horizontal="center" vertical="center"/>
      <protection locked="0"/>
    </xf>
    <xf numFmtId="166" fontId="18" fillId="6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6" xfId="23" applyFont="1" applyBorder="1" applyAlignment="1" applyProtection="1">
      <alignment horizontal="center" vertical="center" wrapText="1"/>
      <protection locked="0"/>
    </xf>
    <xf numFmtId="164" fontId="19" fillId="0" borderId="0" xfId="23" applyFont="1" applyAlignment="1" applyProtection="1">
      <alignment vertical="center"/>
      <protection locked="0"/>
    </xf>
    <xf numFmtId="164" fontId="14" fillId="0" borderId="10" xfId="23" applyFont="1" applyBorder="1" applyAlignment="1" applyProtection="1">
      <alignment horizontal="center" vertical="center" wrapText="1"/>
      <protection locked="0"/>
    </xf>
    <xf numFmtId="165" fontId="14" fillId="5" borderId="10" xfId="20" applyNumberFormat="1" applyFont="1" applyFill="1" applyBorder="1" applyAlignment="1" applyProtection="1">
      <alignment horizontal="center" vertical="center"/>
      <protection locked="0"/>
    </xf>
    <xf numFmtId="165" fontId="11" fillId="0" borderId="10" xfId="20" applyNumberFormat="1" applyFont="1" applyBorder="1" applyAlignment="1" applyProtection="1">
      <alignment horizontal="center" vertical="center"/>
      <protection locked="0"/>
    </xf>
    <xf numFmtId="165" fontId="14" fillId="5" borderId="10" xfId="0" applyNumberFormat="1" applyFont="1" applyFill="1" applyBorder="1" applyAlignment="1" applyProtection="1">
      <alignment horizontal="center" vertical="center"/>
      <protection locked="0"/>
    </xf>
    <xf numFmtId="166" fontId="14" fillId="0" borderId="10" xfId="20" applyNumberFormat="1" applyFont="1" applyFill="1" applyBorder="1" applyAlignment="1" applyProtection="1">
      <alignment horizontal="center" vertical="center"/>
      <protection locked="0"/>
    </xf>
    <xf numFmtId="167" fontId="14" fillId="4" borderId="10" xfId="20" applyNumberFormat="1" applyFont="1" applyFill="1" applyBorder="1" applyAlignment="1" applyProtection="1">
      <alignment horizontal="center" vertical="center"/>
      <protection locked="0"/>
    </xf>
    <xf numFmtId="168" fontId="14" fillId="0" borderId="2" xfId="28" applyNumberFormat="1" applyFont="1" applyBorder="1" applyAlignment="1" applyProtection="1">
      <alignment horizontal="center" vertical="center" wrapText="1"/>
      <protection locked="0"/>
    </xf>
    <xf numFmtId="165" fontId="14" fillId="5" borderId="13" xfId="0" applyNumberFormat="1" applyFont="1" applyFill="1" applyBorder="1" applyAlignment="1" applyProtection="1">
      <alignment horizontal="center" vertical="center"/>
      <protection locked="0"/>
    </xf>
    <xf numFmtId="167" fontId="14" fillId="4" borderId="13" xfId="0" applyNumberFormat="1" applyFont="1" applyFill="1" applyBorder="1" applyAlignment="1" applyProtection="1">
      <alignment horizontal="center" vertical="center"/>
      <protection locked="0"/>
    </xf>
    <xf numFmtId="167" fontId="14" fillId="4" borderId="2" xfId="0" applyNumberFormat="1" applyFont="1" applyFill="1" applyBorder="1" applyAlignment="1" applyProtection="1">
      <alignment horizontal="center" vertical="center"/>
      <protection locked="0"/>
    </xf>
    <xf numFmtId="167" fontId="14" fillId="4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0" xfId="23" applyFont="1" applyAlignment="1" applyProtection="1">
      <alignment vertical="center"/>
      <protection locked="0"/>
    </xf>
    <xf numFmtId="164" fontId="6" fillId="0" borderId="0" xfId="23" applyFont="1" applyAlignment="1" applyProtection="1">
      <alignment vertical="center"/>
      <protection locked="0"/>
    </xf>
    <xf numFmtId="164" fontId="21" fillId="0" borderId="0" xfId="23" applyFont="1" applyAlignment="1" applyProtection="1">
      <alignment vertical="center"/>
      <protection locked="0"/>
    </xf>
    <xf numFmtId="164" fontId="7" fillId="0" borderId="2" xfId="25" applyFont="1" applyFill="1" applyBorder="1" applyAlignment="1" applyProtection="1">
      <alignment horizontal="center" vertical="center"/>
      <protection locked="0"/>
    </xf>
    <xf numFmtId="164" fontId="11" fillId="7" borderId="2" xfId="29" applyFont="1" applyFill="1" applyBorder="1" applyAlignment="1" applyProtection="1">
      <alignment horizontal="left" vertical="center" wrapText="1"/>
      <protection locked="0"/>
    </xf>
    <xf numFmtId="168" fontId="14" fillId="0" borderId="2" xfId="29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29" applyFont="1" applyFill="1" applyBorder="1" applyAlignment="1" applyProtection="1">
      <alignment horizontal="center" vertical="center" wrapText="1"/>
      <protection locked="0"/>
    </xf>
    <xf numFmtId="164" fontId="14" fillId="0" borderId="2" xfId="23" applyFont="1" applyFill="1" applyBorder="1" applyAlignment="1" applyProtection="1">
      <alignment horizontal="center" vertical="center" wrapText="1"/>
      <protection locked="0"/>
    </xf>
    <xf numFmtId="165" fontId="14" fillId="0" borderId="13" xfId="20" applyNumberFormat="1" applyFont="1" applyFill="1" applyBorder="1" applyAlignment="1" applyProtection="1">
      <alignment horizontal="center" vertical="center"/>
      <protection locked="0"/>
    </xf>
    <xf numFmtId="165" fontId="14" fillId="0" borderId="13" xfId="0" applyNumberFormat="1" applyFont="1" applyFill="1" applyBorder="1" applyAlignment="1" applyProtection="1">
      <alignment horizontal="center" vertical="center"/>
      <protection locked="0"/>
    </xf>
    <xf numFmtId="167" fontId="14" fillId="0" borderId="13" xfId="20" applyNumberFormat="1" applyFont="1" applyFill="1" applyBorder="1" applyAlignment="1" applyProtection="1">
      <alignment horizontal="center" vertical="center"/>
      <protection locked="0"/>
    </xf>
    <xf numFmtId="167" fontId="14" fillId="0" borderId="2" xfId="20" applyNumberFormat="1" applyFont="1" applyFill="1" applyBorder="1" applyAlignment="1" applyProtection="1">
      <alignment horizontal="center" vertical="center"/>
      <protection locked="0"/>
    </xf>
    <xf numFmtId="166" fontId="18" fillId="4" borderId="2" xfId="0" applyNumberFormat="1" applyFont="1" applyFill="1" applyBorder="1" applyAlignment="1" applyProtection="1">
      <alignment horizontal="center" vertical="center"/>
      <protection locked="0"/>
    </xf>
    <xf numFmtId="165" fontId="14" fillId="0" borderId="10" xfId="20" applyNumberFormat="1" applyFont="1" applyFill="1" applyBorder="1" applyAlignment="1" applyProtection="1">
      <alignment horizontal="center" vertical="center"/>
      <protection locked="0"/>
    </xf>
    <xf numFmtId="166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20" applyNumberFormat="1" applyFont="1" applyFill="1" applyBorder="1" applyAlignment="1" applyProtection="1">
      <alignment horizontal="center" vertical="center"/>
      <protection locked="0"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167" fontId="14" fillId="0" borderId="10" xfId="20" applyNumberFormat="1" applyFont="1" applyFill="1" applyBorder="1" applyAlignment="1" applyProtection="1">
      <alignment horizontal="center" vertical="center"/>
      <protection locked="0"/>
    </xf>
    <xf numFmtId="168" fontId="14" fillId="0" borderId="14" xfId="28" applyNumberFormat="1" applyFont="1" applyFill="1" applyBorder="1" applyAlignment="1" applyProtection="1">
      <alignment horizontal="center" vertical="center" wrapText="1"/>
      <protection locked="0"/>
    </xf>
    <xf numFmtId="168" fontId="14" fillId="0" borderId="2" xfId="28" applyNumberFormat="1" applyFont="1" applyBorder="1" applyAlignment="1" applyProtection="1">
      <alignment horizontal="center" vertical="center"/>
      <protection locked="0"/>
    </xf>
    <xf numFmtId="164" fontId="14" fillId="0" borderId="2" xfId="28" applyFont="1" applyBorder="1" applyAlignment="1" applyProtection="1">
      <alignment horizontal="center" vertical="center" wrapText="1"/>
      <protection locked="0"/>
    </xf>
    <xf numFmtId="164" fontId="14" fillId="0" borderId="2" xfId="23" applyFont="1" applyBorder="1" applyAlignment="1" applyProtection="1">
      <alignment horizontal="center" vertical="center" wrapText="1"/>
      <protection locked="0"/>
    </xf>
    <xf numFmtId="167" fontId="14" fillId="0" borderId="13" xfId="0" applyNumberFormat="1" applyFont="1" applyFill="1" applyBorder="1" applyAlignment="1" applyProtection="1">
      <alignment horizontal="center" vertical="center"/>
      <protection locked="0"/>
    </xf>
    <xf numFmtId="167" fontId="14" fillId="0" borderId="2" xfId="0" applyNumberFormat="1" applyFont="1" applyFill="1" applyBorder="1" applyAlignment="1" applyProtection="1">
      <alignment horizontal="center" vertical="center"/>
      <protection locked="0"/>
    </xf>
    <xf numFmtId="167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Fill="1" applyBorder="1" applyAlignment="1" applyProtection="1">
      <alignment horizontal="center" vertical="center"/>
      <protection locked="0"/>
    </xf>
    <xf numFmtId="164" fontId="13" fillId="0" borderId="0" xfId="28" applyFont="1" applyBorder="1" applyAlignment="1" applyProtection="1">
      <alignment horizontal="left" vertical="center" wrapText="1"/>
      <protection locked="0"/>
    </xf>
    <xf numFmtId="164" fontId="22" fillId="0" borderId="0" xfId="28" applyFont="1" applyBorder="1" applyAlignment="1" applyProtection="1">
      <alignment horizontal="center" vertical="center" wrapText="1"/>
      <protection locked="0"/>
    </xf>
    <xf numFmtId="164" fontId="22" fillId="0" borderId="0" xfId="28" applyFont="1" applyBorder="1" applyAlignment="1" applyProtection="1">
      <alignment horizontal="center" vertical="center"/>
      <protection locked="0"/>
    </xf>
    <xf numFmtId="168" fontId="22" fillId="0" borderId="0" xfId="28" applyNumberFormat="1" applyFont="1" applyBorder="1" applyAlignment="1" applyProtection="1">
      <alignment horizontal="center" vertical="center"/>
      <protection locked="0"/>
    </xf>
    <xf numFmtId="164" fontId="22" fillId="0" borderId="0" xfId="23" applyFont="1" applyBorder="1" applyAlignment="1" applyProtection="1">
      <alignment horizontal="center" vertical="center" wrapText="1"/>
      <protection locked="0"/>
    </xf>
    <xf numFmtId="164" fontId="6" fillId="0" borderId="0" xfId="23" applyFont="1" applyBorder="1" applyAlignment="1" applyProtection="1">
      <alignment horizontal="center" vertical="center" wrapText="1"/>
      <protection locked="0"/>
    </xf>
    <xf numFmtId="165" fontId="14" fillId="0" borderId="0" xfId="20" applyNumberFormat="1" applyFont="1" applyBorder="1" applyAlignment="1" applyProtection="1">
      <alignment horizontal="center" vertical="center"/>
      <protection locked="0"/>
    </xf>
    <xf numFmtId="166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20" applyNumberFormat="1" applyFont="1" applyBorder="1" applyAlignment="1" applyProtection="1">
      <alignment horizontal="center" vertical="center"/>
      <protection locked="0"/>
    </xf>
    <xf numFmtId="167" fontId="14" fillId="0" borderId="0" xfId="20" applyNumberFormat="1" applyFont="1" applyBorder="1" applyAlignment="1" applyProtection="1">
      <alignment horizontal="center"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0" xfId="23" applyFont="1" applyBorder="1" applyAlignment="1" applyProtection="1">
      <alignment horizontal="center" vertical="center" wrapText="1"/>
      <protection locked="0"/>
    </xf>
    <xf numFmtId="164" fontId="5" fillId="0" borderId="0" xfId="26" applyFont="1" applyAlignment="1" applyProtection="1">
      <alignment horizontal="left" vertical="center"/>
      <protection locked="0"/>
    </xf>
    <xf numFmtId="164" fontId="23" fillId="2" borderId="0" xfId="27" applyFont="1" applyFill="1" applyBorder="1" applyAlignment="1" applyProtection="1">
      <alignment horizontal="center" vertical="top" shrinkToFit="1"/>
      <protection locked="0"/>
    </xf>
    <xf numFmtId="164" fontId="14" fillId="3" borderId="15" xfId="20" applyFont="1" applyFill="1" applyBorder="1" applyAlignment="1" applyProtection="1">
      <alignment horizontal="right" vertical="center"/>
      <protection locked="0"/>
    </xf>
    <xf numFmtId="164" fontId="15" fillId="3" borderId="0" xfId="20" applyFont="1" applyFill="1" applyBorder="1" applyAlignment="1" applyProtection="1">
      <alignment horizontal="center" vertical="center"/>
      <protection locked="0"/>
    </xf>
    <xf numFmtId="164" fontId="14" fillId="3" borderId="0" xfId="20" applyFont="1" applyFill="1" applyBorder="1" applyAlignment="1" applyProtection="1">
      <alignment vertical="center"/>
      <protection locked="0"/>
    </xf>
    <xf numFmtId="164" fontId="14" fillId="3" borderId="0" xfId="20" applyFont="1" applyFill="1" applyBorder="1" applyAlignment="1" applyProtection="1">
      <alignment horizontal="right" vertical="center"/>
      <protection locked="0"/>
    </xf>
    <xf numFmtId="164" fontId="14" fillId="3" borderId="0" xfId="20" applyFont="1" applyFill="1" applyBorder="1" applyAlignment="1" applyProtection="1">
      <alignment horizontal="center" vertical="center"/>
      <protection locked="0"/>
    </xf>
    <xf numFmtId="165" fontId="15" fillId="3" borderId="16" xfId="20" applyNumberFormat="1" applyFont="1" applyFill="1" applyBorder="1" applyAlignment="1" applyProtection="1">
      <alignment horizontal="center" vertical="center"/>
      <protection locked="0"/>
    </xf>
    <xf numFmtId="164" fontId="11" fillId="0" borderId="17" xfId="28" applyFont="1" applyBorder="1" applyAlignment="1" applyProtection="1">
      <alignment horizontal="left" vertical="center" wrapText="1"/>
      <protection locked="0"/>
    </xf>
    <xf numFmtId="168" fontId="14" fillId="0" borderId="17" xfId="28" applyNumberFormat="1" applyFont="1" applyFill="1" applyBorder="1" applyAlignment="1" applyProtection="1">
      <alignment horizontal="center" vertical="center" wrapText="1"/>
      <protection locked="0"/>
    </xf>
    <xf numFmtId="164" fontId="14" fillId="0" borderId="12" xfId="28" applyFont="1" applyBorder="1" applyAlignment="1" applyProtection="1">
      <alignment horizontal="center" vertical="center"/>
      <protection locked="0"/>
    </xf>
    <xf numFmtId="164" fontId="11" fillId="0" borderId="18" xfId="23" applyFont="1" applyBorder="1" applyAlignment="1" applyProtection="1">
      <alignment horizontal="center" vertical="center" wrapText="1"/>
      <protection locked="0"/>
    </xf>
    <xf numFmtId="164" fontId="14" fillId="0" borderId="19" xfId="23" applyFont="1" applyBorder="1" applyAlignment="1" applyProtection="1">
      <alignment horizontal="center" vertical="center" wrapText="1"/>
      <protection locked="0"/>
    </xf>
    <xf numFmtId="165" fontId="14" fillId="0" borderId="19" xfId="20" applyNumberFormat="1" applyFont="1" applyFill="1" applyBorder="1" applyAlignment="1" applyProtection="1">
      <alignment horizontal="center" vertical="center"/>
      <protection locked="0"/>
    </xf>
    <xf numFmtId="166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9" xfId="0" applyNumberFormat="1" applyFont="1" applyFill="1" applyBorder="1" applyAlignment="1" applyProtection="1">
      <alignment horizontal="center" vertical="center"/>
      <protection locked="0"/>
    </xf>
    <xf numFmtId="166" fontId="14" fillId="0" borderId="19" xfId="20" applyNumberFormat="1" applyFont="1" applyFill="1" applyBorder="1" applyAlignment="1" applyProtection="1">
      <alignment horizontal="center" vertical="center"/>
      <protection locked="0"/>
    </xf>
    <xf numFmtId="167" fontId="14" fillId="0" borderId="19" xfId="20" applyNumberFormat="1" applyFont="1" applyFill="1" applyBorder="1" applyAlignment="1" applyProtection="1">
      <alignment horizontal="center" vertical="center"/>
      <protection locked="0"/>
    </xf>
    <xf numFmtId="164" fontId="19" fillId="0" borderId="0" xfId="23" applyFont="1" applyAlignment="1" applyProtection="1">
      <alignment horizontal="center" vertical="center"/>
      <protection locked="0"/>
    </xf>
    <xf numFmtId="164" fontId="11" fillId="0" borderId="12" xfId="28" applyFont="1" applyBorder="1" applyAlignment="1" applyProtection="1">
      <alignment horizontal="left" vertical="center" wrapText="1"/>
      <protection locked="0"/>
    </xf>
    <xf numFmtId="168" fontId="14" fillId="0" borderId="12" xfId="28" applyNumberFormat="1" applyFont="1" applyBorder="1" applyAlignment="1" applyProtection="1">
      <alignment horizontal="center" vertical="center" wrapText="1"/>
      <protection locked="0"/>
    </xf>
    <xf numFmtId="164" fontId="6" fillId="0" borderId="0" xfId="26" applyFont="1" applyBorder="1" applyAlignment="1" applyProtection="1">
      <alignment horizontal="center" vertical="center" wrapText="1"/>
      <protection locked="0"/>
    </xf>
    <xf numFmtId="164" fontId="1" fillId="0" borderId="0" xfId="26" applyFont="1" applyAlignment="1" applyProtection="1">
      <alignment vertical="center"/>
      <protection locked="0"/>
    </xf>
    <xf numFmtId="164" fontId="7" fillId="0" borderId="0" xfId="26" applyFont="1" applyBorder="1" applyAlignment="1" applyProtection="1">
      <alignment horizontal="center" vertical="center"/>
      <protection locked="0"/>
    </xf>
    <xf numFmtId="164" fontId="8" fillId="0" borderId="0" xfId="26" applyFont="1" applyAlignment="1" applyProtection="1">
      <alignment vertical="center"/>
      <protection locked="0"/>
    </xf>
    <xf numFmtId="164" fontId="9" fillId="0" borderId="0" xfId="26" applyFont="1" applyBorder="1" applyAlignment="1" applyProtection="1">
      <alignment horizontal="center" vertical="center"/>
      <protection locked="0"/>
    </xf>
    <xf numFmtId="164" fontId="10" fillId="0" borderId="0" xfId="26" applyFont="1" applyAlignment="1" applyProtection="1">
      <alignment vertical="center"/>
      <protection locked="0"/>
    </xf>
    <xf numFmtId="166" fontId="17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26" applyFont="1" applyBorder="1" applyAlignment="1" applyProtection="1">
      <alignment horizontal="center" vertical="center"/>
      <protection locked="0"/>
    </xf>
    <xf numFmtId="166" fontId="18" fillId="0" borderId="22" xfId="0" applyNumberFormat="1" applyFont="1" applyFill="1" applyBorder="1" applyAlignment="1" applyProtection="1">
      <alignment horizontal="center" vertical="center"/>
      <protection locked="0"/>
    </xf>
    <xf numFmtId="167" fontId="14" fillId="0" borderId="19" xfId="0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Выездка технические1" xfId="22"/>
    <cellStyle name="Обычный_Выездка технические1 2" xfId="23"/>
    <cellStyle name="Обычный_Измайлово-2003 2" xfId="24"/>
    <cellStyle name="Обычный_Лист Microsoft Excel" xfId="25"/>
    <cellStyle name="Обычный_Лист Microsoft Excel 2" xfId="26"/>
    <cellStyle name="Обычный_ПРИМЕРЫ ТЕХ.РЕЗУЛЬТАТОВ - Выездка" xfId="27"/>
    <cellStyle name="Обычный_Россия (В) юниоры" xfId="28"/>
    <cellStyle name="Обычный_Россия (В) юниоры 2" xfId="2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333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3</xdr:col>
      <xdr:colOff>285750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552450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257175</xdr:colOff>
      <xdr:row>2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716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zoomScale="90" zoomScaleNormal="90" zoomScaleSheetLayoutView="70" workbookViewId="0" topLeftCell="A2">
      <selection activeCell="F17" sqref="F17"/>
    </sheetView>
  </sheetViews>
  <sheetFormatPr defaultColWidth="9.140625" defaultRowHeight="15"/>
  <cols>
    <col min="1" max="1" width="3.7109375" style="1" customWidth="1"/>
    <col min="2" max="2" width="8.140625" style="1" customWidth="1"/>
    <col min="3" max="3" width="19.28125" style="1" customWidth="1"/>
    <col min="4" max="4" width="9.421875" style="1" customWidth="1"/>
    <col min="5" max="5" width="0" style="1" hidden="1" customWidth="1"/>
    <col min="6" max="6" width="24.7109375" style="1" customWidth="1"/>
    <col min="7" max="7" width="10.00390625" style="1" customWidth="1"/>
    <col min="8" max="8" width="18.140625" style="1" customWidth="1"/>
    <col min="9" max="9" width="16.421875" style="1" customWidth="1"/>
    <col min="10" max="10" width="3.7109375" style="1" customWidth="1"/>
    <col min="11" max="11" width="10.4218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1.140625" style="1" customWidth="1"/>
    <col min="19" max="19" width="9.7109375" style="1" customWidth="1"/>
    <col min="20" max="20" width="1.4218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19" s="12" customFormat="1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s="23" customFormat="1" ht="15" customHeight="1">
      <c r="A7" s="19" t="s">
        <v>10</v>
      </c>
      <c r="B7" s="20"/>
      <c r="C7" s="21"/>
      <c r="D7" s="21"/>
      <c r="E7" s="21"/>
      <c r="F7" s="21"/>
      <c r="G7" s="21"/>
      <c r="H7" s="22"/>
      <c r="I7" s="20"/>
      <c r="J7" s="20"/>
      <c r="K7" s="20"/>
      <c r="L7" s="20"/>
      <c r="M7" s="20"/>
      <c r="N7" s="20"/>
      <c r="O7" s="20"/>
      <c r="P7" s="20"/>
      <c r="Q7" s="20" t="s">
        <v>11</v>
      </c>
      <c r="T7" s="20"/>
    </row>
    <row r="8" spans="1:20" s="37" customFormat="1" ht="15" customHeight="1">
      <c r="A8" s="24" t="s">
        <v>12</v>
      </c>
      <c r="B8" s="25" t="s">
        <v>13</v>
      </c>
      <c r="C8" s="26" t="s">
        <v>14</v>
      </c>
      <c r="D8" s="27" t="s">
        <v>15</v>
      </c>
      <c r="E8" s="28" t="s">
        <v>16</v>
      </c>
      <c r="F8" s="26" t="s">
        <v>17</v>
      </c>
      <c r="G8" s="27" t="s">
        <v>15</v>
      </c>
      <c r="H8" s="27" t="s">
        <v>18</v>
      </c>
      <c r="I8" s="27" t="s">
        <v>19</v>
      </c>
      <c r="J8" s="28" t="s">
        <v>20</v>
      </c>
      <c r="K8" s="29" t="s">
        <v>21</v>
      </c>
      <c r="L8" s="30">
        <v>15</v>
      </c>
      <c r="M8" s="31" t="s">
        <v>22</v>
      </c>
      <c r="N8" s="32" t="s">
        <v>23</v>
      </c>
      <c r="O8" s="32"/>
      <c r="P8" s="31">
        <v>1</v>
      </c>
      <c r="Q8" s="33" t="s">
        <v>24</v>
      </c>
      <c r="R8" s="34">
        <v>0.020833333333333332</v>
      </c>
      <c r="S8" s="35" t="s">
        <v>25</v>
      </c>
      <c r="T8" s="36"/>
    </row>
    <row r="9" spans="1:20" s="37" customFormat="1" ht="15" customHeight="1">
      <c r="A9" s="24"/>
      <c r="B9" s="25"/>
      <c r="C9" s="26"/>
      <c r="D9" s="27"/>
      <c r="E9" s="28"/>
      <c r="F9" s="26"/>
      <c r="G9" s="27"/>
      <c r="H9" s="27"/>
      <c r="I9" s="27"/>
      <c r="J9" s="28"/>
      <c r="K9" s="38" t="s">
        <v>26</v>
      </c>
      <c r="L9" s="39">
        <v>15</v>
      </c>
      <c r="M9" s="40" t="s">
        <v>22</v>
      </c>
      <c r="N9" s="41"/>
      <c r="O9" s="41"/>
      <c r="P9" s="40"/>
      <c r="Q9" s="42"/>
      <c r="R9" s="43"/>
      <c r="S9" s="35"/>
      <c r="T9" s="36"/>
    </row>
    <row r="10" spans="1:20" s="37" customFormat="1" ht="59.2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44" t="s">
        <v>27</v>
      </c>
      <c r="L10" s="45" t="s">
        <v>28</v>
      </c>
      <c r="M10" s="46" t="s">
        <v>29</v>
      </c>
      <c r="N10" s="46" t="s">
        <v>30</v>
      </c>
      <c r="O10" s="46" t="s">
        <v>31</v>
      </c>
      <c r="P10" s="47" t="s">
        <v>32</v>
      </c>
      <c r="Q10" s="47" t="s">
        <v>33</v>
      </c>
      <c r="R10" s="48" t="s">
        <v>34</v>
      </c>
      <c r="S10" s="35"/>
      <c r="T10" s="36"/>
    </row>
    <row r="11" spans="1:20" s="69" customFormat="1" ht="23.25" customHeight="1">
      <c r="A11" s="49">
        <v>1</v>
      </c>
      <c r="B11" s="50">
        <v>303</v>
      </c>
      <c r="C11" s="51" t="s">
        <v>35</v>
      </c>
      <c r="D11" s="52" t="s">
        <v>36</v>
      </c>
      <c r="E11" s="53"/>
      <c r="F11" s="54" t="s">
        <v>37</v>
      </c>
      <c r="G11" s="55" t="s">
        <v>38</v>
      </c>
      <c r="H11" s="56" t="s">
        <v>39</v>
      </c>
      <c r="I11" s="57" t="s">
        <v>40</v>
      </c>
      <c r="J11" s="58">
        <v>1</v>
      </c>
      <c r="K11" s="59">
        <v>0.46527777777777773</v>
      </c>
      <c r="L11" s="60">
        <v>0.5043402777777778</v>
      </c>
      <c r="M11" s="61">
        <v>0.5101851851851852</v>
      </c>
      <c r="N11" s="62">
        <f>M11-L11</f>
        <v>0.005844907407407396</v>
      </c>
      <c r="O11" s="63">
        <f>L11-K11</f>
        <v>0.039062500000000056</v>
      </c>
      <c r="P11" s="64">
        <f>$L$8/O11/24</f>
        <v>15.999999999999977</v>
      </c>
      <c r="Q11" s="65">
        <f>SUM($L$8:$L$9)/R11/24</f>
        <v>16.00000000000001</v>
      </c>
      <c r="R11" s="66">
        <f>SUM(O11:O12)</f>
        <v>0.07812499999999994</v>
      </c>
      <c r="S11" s="67">
        <f>SUM(N11:N12)+R11</f>
        <v>0.08888888888888896</v>
      </c>
      <c r="T11" s="68"/>
    </row>
    <row r="12" spans="1:20" s="69" customFormat="1" ht="23.25" customHeight="1">
      <c r="A12" s="49"/>
      <c r="B12" s="50"/>
      <c r="C12" s="51"/>
      <c r="D12" s="52"/>
      <c r="E12" s="53"/>
      <c r="F12" s="54"/>
      <c r="G12" s="55"/>
      <c r="H12" s="56"/>
      <c r="I12" s="57"/>
      <c r="J12" s="70">
        <v>2</v>
      </c>
      <c r="K12" s="71">
        <f>M11+$R$8</f>
        <v>0.5310185185185186</v>
      </c>
      <c r="L12" s="72">
        <v>0.5700810185185184</v>
      </c>
      <c r="M12" s="72">
        <v>0.5750000000000001</v>
      </c>
      <c r="N12" s="73">
        <f>M12-L12</f>
        <v>0.004918981481481621</v>
      </c>
      <c r="O12" s="74">
        <f>L12-K12</f>
        <v>0.03906249999999989</v>
      </c>
      <c r="P12" s="75">
        <f>$L$9/O12/24</f>
        <v>16.000000000000046</v>
      </c>
      <c r="Q12" s="65"/>
      <c r="R12" s="66"/>
      <c r="S12" s="67"/>
      <c r="T12" s="68"/>
    </row>
    <row r="13" spans="1:20" s="69" customFormat="1" ht="23.25" customHeight="1">
      <c r="A13" s="49">
        <v>2</v>
      </c>
      <c r="B13" s="50">
        <v>311</v>
      </c>
      <c r="C13" s="54" t="s">
        <v>41</v>
      </c>
      <c r="D13" s="76" t="s">
        <v>42</v>
      </c>
      <c r="E13" s="53"/>
      <c r="F13" s="54" t="s">
        <v>43</v>
      </c>
      <c r="G13" s="55" t="s">
        <v>44</v>
      </c>
      <c r="H13" s="56" t="s">
        <v>45</v>
      </c>
      <c r="I13" s="57" t="s">
        <v>40</v>
      </c>
      <c r="J13" s="58">
        <v>1</v>
      </c>
      <c r="K13" s="59">
        <v>0.3145833333333333</v>
      </c>
      <c r="L13" s="60">
        <v>0.3544791666666667</v>
      </c>
      <c r="M13" s="61">
        <v>0.3600347222222222</v>
      </c>
      <c r="N13" s="77">
        <f>M13-L13</f>
        <v>0.005555555555555536</v>
      </c>
      <c r="O13" s="63">
        <f>L13-K13</f>
        <v>0.03989583333333335</v>
      </c>
      <c r="P13" s="78">
        <f>$L$8/O13/24</f>
        <v>15.665796344647513</v>
      </c>
      <c r="Q13" s="79">
        <f>SUM($L$8:$L$9)/R13/24</f>
        <v>15.273652948663539</v>
      </c>
      <c r="R13" s="66">
        <f>SUM(O13:O14)</f>
        <v>0.08184027777777786</v>
      </c>
      <c r="S13" s="67">
        <f>SUM(N13:N14)+R13</f>
        <v>0.09479166666666666</v>
      </c>
      <c r="T13" s="68"/>
    </row>
    <row r="14" spans="1:20" s="69" customFormat="1" ht="23.25" customHeight="1">
      <c r="A14" s="49"/>
      <c r="B14" s="50"/>
      <c r="C14" s="54"/>
      <c r="D14" s="76"/>
      <c r="E14" s="53"/>
      <c r="F14" s="54"/>
      <c r="G14" s="55"/>
      <c r="H14" s="56"/>
      <c r="I14" s="57"/>
      <c r="J14" s="70">
        <v>2</v>
      </c>
      <c r="K14" s="71">
        <f>M13+$R$8</f>
        <v>0.38086805555555553</v>
      </c>
      <c r="L14" s="72">
        <v>0.42281250000000004</v>
      </c>
      <c r="M14" s="72">
        <v>0.4302083333333333</v>
      </c>
      <c r="N14" s="73">
        <f>M14-L14</f>
        <v>0.007395833333333268</v>
      </c>
      <c r="O14" s="74">
        <f>L14-K14</f>
        <v>0.041944444444444506</v>
      </c>
      <c r="P14" s="80">
        <f>$L$9/O14/24</f>
        <v>14.900662251655609</v>
      </c>
      <c r="Q14" s="79"/>
      <c r="R14" s="66"/>
      <c r="S14" s="67"/>
      <c r="T14" s="68"/>
    </row>
    <row r="15" spans="1:20" s="69" customFormat="1" ht="23.25" customHeight="1">
      <c r="A15" s="49">
        <v>3</v>
      </c>
      <c r="B15" s="50">
        <v>302</v>
      </c>
      <c r="C15" s="51" t="s">
        <v>46</v>
      </c>
      <c r="D15" s="55" t="s">
        <v>38</v>
      </c>
      <c r="E15" s="53"/>
      <c r="F15" s="54" t="s">
        <v>47</v>
      </c>
      <c r="G15" s="55" t="s">
        <v>38</v>
      </c>
      <c r="H15" s="56" t="s">
        <v>39</v>
      </c>
      <c r="I15" s="57" t="s">
        <v>48</v>
      </c>
      <c r="J15" s="58">
        <v>1</v>
      </c>
      <c r="K15" s="59">
        <v>0.3145833333333333</v>
      </c>
      <c r="L15" s="60">
        <v>0.3544791666666667</v>
      </c>
      <c r="M15" s="61">
        <v>0.3600347222222222</v>
      </c>
      <c r="N15" s="77">
        <f>M15-L15</f>
        <v>0.005555555555555536</v>
      </c>
      <c r="O15" s="63">
        <f>L15-K15</f>
        <v>0.03989583333333335</v>
      </c>
      <c r="P15" s="78">
        <f>$L$8/O15/24</f>
        <v>15.665796344647513</v>
      </c>
      <c r="Q15" s="79">
        <f>SUM($L$8:$L$9)/R15/24</f>
        <v>14.8148148148148</v>
      </c>
      <c r="R15" s="66">
        <f>SUM(O15:O16)</f>
        <v>0.08437500000000009</v>
      </c>
      <c r="S15" s="67">
        <f>SUM(N15:N16)+R15</f>
        <v>0.10260416666666666</v>
      </c>
      <c r="T15" s="68"/>
    </row>
    <row r="16" spans="1:20" s="69" customFormat="1" ht="23.25" customHeight="1">
      <c r="A16" s="49"/>
      <c r="B16" s="50"/>
      <c r="C16" s="51"/>
      <c r="D16" s="55"/>
      <c r="E16" s="53"/>
      <c r="F16" s="54"/>
      <c r="G16" s="55"/>
      <c r="H16" s="56"/>
      <c r="I16" s="57"/>
      <c r="J16" s="70">
        <v>2</v>
      </c>
      <c r="K16" s="71">
        <f>M15+$R$8</f>
        <v>0.38086805555555553</v>
      </c>
      <c r="L16" s="72">
        <v>0.42534722222222227</v>
      </c>
      <c r="M16" s="72">
        <v>0.4380208333333333</v>
      </c>
      <c r="N16" s="73">
        <f>M16-L16</f>
        <v>0.012673611111111038</v>
      </c>
      <c r="O16" s="74">
        <f>L16-K16</f>
        <v>0.044479166666666736</v>
      </c>
      <c r="P16" s="80">
        <f>$L$9/O16/24</f>
        <v>14.051522248243538</v>
      </c>
      <c r="Q16" s="79"/>
      <c r="R16" s="66"/>
      <c r="S16" s="67"/>
      <c r="T16" s="68"/>
    </row>
    <row r="17" ht="33.75" customHeight="1">
      <c r="A17" s="81"/>
    </row>
    <row r="18" spans="1:18" ht="30" customHeight="1">
      <c r="A18" s="82"/>
      <c r="B18" s="82"/>
      <c r="D18" s="82"/>
      <c r="F18" s="82" t="s">
        <v>49</v>
      </c>
      <c r="G18" s="83"/>
      <c r="J18" s="82" t="s">
        <v>50</v>
      </c>
      <c r="L18" s="82"/>
      <c r="M18" s="82"/>
      <c r="N18" s="82"/>
      <c r="O18" s="82"/>
      <c r="P18" s="82"/>
      <c r="Q18" s="82"/>
      <c r="R18" s="82"/>
    </row>
    <row r="19" spans="1:18" ht="30" customHeight="1">
      <c r="A19" s="82"/>
      <c r="B19" s="82"/>
      <c r="D19" s="82"/>
      <c r="F19" s="82" t="s">
        <v>51</v>
      </c>
      <c r="G19" s="83"/>
      <c r="J19" s="82" t="s">
        <v>52</v>
      </c>
      <c r="K19" s="82"/>
      <c r="L19" s="82" t="s">
        <v>53</v>
      </c>
      <c r="M19" s="82"/>
      <c r="N19" s="82"/>
      <c r="O19" s="82"/>
      <c r="P19" s="82"/>
      <c r="Q19" s="82"/>
      <c r="R19" s="82"/>
    </row>
    <row r="20" ht="21" customHeight="1">
      <c r="A20" s="81"/>
    </row>
    <row r="21" ht="21" customHeight="1">
      <c r="A21" s="81"/>
    </row>
    <row r="22" spans="1:18" ht="30" customHeight="1">
      <c r="A22" s="82"/>
      <c r="B22" s="82"/>
      <c r="D22" s="82"/>
      <c r="E22" s="82"/>
      <c r="G22" s="83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8" ht="30" customHeight="1">
      <c r="A23" s="82"/>
      <c r="B23" s="82"/>
      <c r="D23" s="82"/>
      <c r="E23" s="82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ht="12.75">
      <c r="A24" s="81"/>
    </row>
  </sheetData>
  <sheetProtection selectLockedCells="1" selectUnlockedCells="1"/>
  <mergeCells count="56">
    <mergeCell ref="A3:S3"/>
    <mergeCell ref="A4:S4"/>
    <mergeCell ref="A5:S5"/>
    <mergeCell ref="A6:S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N8:O8"/>
    <mergeCell ref="S8:S10"/>
    <mergeCell ref="T8:T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Q11:Q12"/>
    <mergeCell ref="R11:R12"/>
    <mergeCell ref="S11:S12"/>
    <mergeCell ref="T11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</mergeCells>
  <conditionalFormatting sqref="N11:N16">
    <cfRule type="cellIs" priority="1" dxfId="0" operator="greaterThan" stopIfTrue="1">
      <formula>0.0138888888888889</formula>
    </cfRule>
  </conditionalFormatting>
  <conditionalFormatting sqref="P11:Q16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1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L20"/>
  <sheetViews>
    <sheetView zoomScaleSheetLayoutView="70" workbookViewId="0" topLeftCell="A2">
      <selection activeCell="F13" sqref="F13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8.00390625" style="1" customWidth="1"/>
    <col min="4" max="4" width="7.7109375" style="1" customWidth="1"/>
    <col min="5" max="5" width="0" style="1" hidden="1" customWidth="1"/>
    <col min="6" max="6" width="28.421875" style="1" customWidth="1"/>
    <col min="7" max="7" width="7.7109375" style="1" customWidth="1"/>
    <col min="8" max="8" width="14.8515625" style="1" customWidth="1"/>
    <col min="9" max="9" width="16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4.140625" style="1" customWidth="1"/>
    <col min="19" max="19" width="9.7109375" style="1" customWidth="1"/>
    <col min="20" max="20" width="6.71093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19" s="12" customFormat="1" ht="30" customHeight="1">
      <c r="A3" s="11" t="s">
        <v>54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s="23" customFormat="1" ht="15" customHeight="1">
      <c r="A7" s="19" t="s">
        <v>10</v>
      </c>
      <c r="B7" s="20"/>
      <c r="C7" s="21"/>
      <c r="D7" s="21"/>
      <c r="E7" s="21"/>
      <c r="F7" s="21"/>
      <c r="G7" s="21"/>
      <c r="H7" s="22"/>
      <c r="I7" s="20"/>
      <c r="J7" s="20"/>
      <c r="K7" s="20"/>
      <c r="L7" s="20"/>
      <c r="M7" s="20"/>
      <c r="N7" s="20"/>
      <c r="O7" s="20"/>
      <c r="P7" s="20"/>
      <c r="Q7" s="20" t="s">
        <v>11</v>
      </c>
      <c r="T7" s="20"/>
    </row>
    <row r="8" spans="1:20" s="37" customFormat="1" ht="15" customHeight="1">
      <c r="A8" s="24" t="s">
        <v>12</v>
      </c>
      <c r="B8" s="25" t="s">
        <v>13</v>
      </c>
      <c r="C8" s="26" t="s">
        <v>14</v>
      </c>
      <c r="D8" s="27" t="s">
        <v>15</v>
      </c>
      <c r="E8" s="28" t="s">
        <v>16</v>
      </c>
      <c r="F8" s="26" t="s">
        <v>17</v>
      </c>
      <c r="G8" s="27" t="s">
        <v>15</v>
      </c>
      <c r="H8" s="27" t="s">
        <v>18</v>
      </c>
      <c r="I8" s="27" t="s">
        <v>19</v>
      </c>
      <c r="J8" s="28" t="s">
        <v>20</v>
      </c>
      <c r="K8" s="29" t="s">
        <v>21</v>
      </c>
      <c r="L8" s="30">
        <v>20</v>
      </c>
      <c r="M8" s="31" t="s">
        <v>22</v>
      </c>
      <c r="N8" s="32" t="s">
        <v>23</v>
      </c>
      <c r="O8" s="32"/>
      <c r="P8" s="31">
        <v>1</v>
      </c>
      <c r="Q8" s="33" t="s">
        <v>24</v>
      </c>
      <c r="R8" s="34">
        <v>0.020833333333333332</v>
      </c>
      <c r="S8" s="35" t="s">
        <v>25</v>
      </c>
      <c r="T8" s="36" t="s">
        <v>56</v>
      </c>
    </row>
    <row r="9" spans="1:20" s="37" customFormat="1" ht="15" customHeight="1">
      <c r="A9" s="24"/>
      <c r="B9" s="25"/>
      <c r="C9" s="26"/>
      <c r="D9" s="27"/>
      <c r="E9" s="28"/>
      <c r="F9" s="26"/>
      <c r="G9" s="27"/>
      <c r="H9" s="27"/>
      <c r="I9" s="27"/>
      <c r="J9" s="28"/>
      <c r="K9" s="38" t="s">
        <v>26</v>
      </c>
      <c r="L9" s="39">
        <v>20</v>
      </c>
      <c r="M9" s="40" t="s">
        <v>22</v>
      </c>
      <c r="N9" s="41"/>
      <c r="O9" s="41"/>
      <c r="P9" s="40"/>
      <c r="Q9" s="42"/>
      <c r="R9" s="43"/>
      <c r="S9" s="35"/>
      <c r="T9" s="36"/>
    </row>
    <row r="10" spans="1:20" s="37" customFormat="1" ht="39.7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44" t="s">
        <v>27</v>
      </c>
      <c r="L10" s="45" t="s">
        <v>28</v>
      </c>
      <c r="M10" s="46" t="s">
        <v>29</v>
      </c>
      <c r="N10" s="46" t="s">
        <v>30</v>
      </c>
      <c r="O10" s="46" t="s">
        <v>31</v>
      </c>
      <c r="P10" s="47" t="s">
        <v>32</v>
      </c>
      <c r="Q10" s="47" t="s">
        <v>33</v>
      </c>
      <c r="R10" s="48" t="s">
        <v>34</v>
      </c>
      <c r="S10" s="35"/>
      <c r="T10" s="36"/>
    </row>
    <row r="11" spans="1:20" s="69" customFormat="1" ht="23.25" customHeight="1">
      <c r="A11" s="49">
        <v>1</v>
      </c>
      <c r="B11" s="84">
        <v>3</v>
      </c>
      <c r="C11" s="54" t="s">
        <v>57</v>
      </c>
      <c r="D11" s="76" t="s">
        <v>38</v>
      </c>
      <c r="E11" s="53"/>
      <c r="F11" s="85" t="s">
        <v>58</v>
      </c>
      <c r="G11" s="86" t="s">
        <v>59</v>
      </c>
      <c r="H11" s="87" t="s">
        <v>60</v>
      </c>
      <c r="I11" s="88" t="s">
        <v>61</v>
      </c>
      <c r="J11" s="58">
        <v>1</v>
      </c>
      <c r="K11" s="59">
        <v>0.4479166666666667</v>
      </c>
      <c r="L11" s="60">
        <v>0.515636574074074</v>
      </c>
      <c r="M11" s="89">
        <v>0.5172800925925926</v>
      </c>
      <c r="N11" s="90">
        <f>M11-L11</f>
        <v>0.0016435185185185164</v>
      </c>
      <c r="O11" s="63">
        <f>L11-K11</f>
        <v>0.06771990740740735</v>
      </c>
      <c r="P11" s="91">
        <f>$L$8/O11/24</f>
        <v>12.305588788241336</v>
      </c>
      <c r="Q11" s="92">
        <f>SUM($L$8:$L$9)/R11/24</f>
        <v>12.328767123287676</v>
      </c>
      <c r="R11" s="66">
        <f>SUM(O11:O12)</f>
        <v>0.13518518518518513</v>
      </c>
      <c r="S11" s="93">
        <f>SUM(N11:N12)+R11</f>
        <v>0.14400462962962962</v>
      </c>
      <c r="T11" s="68"/>
    </row>
    <row r="12" spans="1:20" s="69" customFormat="1" ht="23.25" customHeight="1">
      <c r="A12" s="49"/>
      <c r="B12" s="84"/>
      <c r="C12" s="54"/>
      <c r="D12" s="76"/>
      <c r="E12" s="53"/>
      <c r="F12" s="85"/>
      <c r="G12" s="86"/>
      <c r="H12" s="87"/>
      <c r="I12" s="88"/>
      <c r="J12" s="70">
        <v>2</v>
      </c>
      <c r="K12" s="94">
        <f>M11+$R$8</f>
        <v>0.5381134259259259</v>
      </c>
      <c r="L12" s="95">
        <v>0.6055787037037037</v>
      </c>
      <c r="M12" s="96">
        <v>0.6127546296296297</v>
      </c>
      <c r="N12" s="97">
        <f>M12-L12</f>
        <v>0.0071759259259259744</v>
      </c>
      <c r="O12" s="74">
        <f>L12-K12</f>
        <v>0.06746527777777778</v>
      </c>
      <c r="P12" s="98">
        <f>$L$9/O12/24</f>
        <v>12.352032938754505</v>
      </c>
      <c r="Q12" s="92"/>
      <c r="R12" s="66"/>
      <c r="S12" s="93"/>
      <c r="T12" s="68"/>
    </row>
    <row r="13" spans="1:20" s="69" customFormat="1" ht="23.25" customHeight="1">
      <c r="A13" s="49">
        <v>2</v>
      </c>
      <c r="B13" s="84">
        <v>10</v>
      </c>
      <c r="C13" s="51" t="s">
        <v>62</v>
      </c>
      <c r="D13" s="99" t="s">
        <v>63</v>
      </c>
      <c r="E13" s="53"/>
      <c r="F13" s="54" t="s">
        <v>64</v>
      </c>
      <c r="G13" s="100" t="s">
        <v>65</v>
      </c>
      <c r="H13" s="101" t="s">
        <v>66</v>
      </c>
      <c r="I13" s="102" t="s">
        <v>67</v>
      </c>
      <c r="J13" s="58">
        <v>1</v>
      </c>
      <c r="K13" s="59">
        <v>0.3993055555555556</v>
      </c>
      <c r="L13" s="60">
        <v>0.4674421296296296</v>
      </c>
      <c r="M13" s="89">
        <v>0.4742361111111111</v>
      </c>
      <c r="N13" s="90">
        <f>M13-L13</f>
        <v>0.00679398148148147</v>
      </c>
      <c r="O13" s="63">
        <f>L13-K13</f>
        <v>0.06813657407407403</v>
      </c>
      <c r="P13" s="103">
        <f>$L$8/O13/24</f>
        <v>12.230338032953973</v>
      </c>
      <c r="Q13" s="104">
        <f>SUM($L$8:$L$9)/R13/24</f>
        <v>11.781068477460522</v>
      </c>
      <c r="R13" s="66">
        <f>SUM(O13:O14)</f>
        <v>0.14146990740740745</v>
      </c>
      <c r="S13" s="93">
        <f>SUM(N13:N14)+R13</f>
        <v>0.15646990740740746</v>
      </c>
      <c r="T13" s="68"/>
    </row>
    <row r="14" spans="1:20" s="69" customFormat="1" ht="23.25" customHeight="1">
      <c r="A14" s="49"/>
      <c r="B14" s="84"/>
      <c r="C14" s="51"/>
      <c r="D14" s="99"/>
      <c r="E14" s="53"/>
      <c r="F14" s="54"/>
      <c r="G14" s="100"/>
      <c r="H14" s="101"/>
      <c r="I14" s="102"/>
      <c r="J14" s="70">
        <v>2</v>
      </c>
      <c r="K14" s="94">
        <f>M13+$R$8</f>
        <v>0.4950694444444444</v>
      </c>
      <c r="L14" s="60">
        <v>0.5684027777777778</v>
      </c>
      <c r="M14" s="89">
        <v>0.5766087962962964</v>
      </c>
      <c r="N14" s="97">
        <f>M14-L14</f>
        <v>0.008206018518518543</v>
      </c>
      <c r="O14" s="74">
        <f>L14-K14</f>
        <v>0.07333333333333342</v>
      </c>
      <c r="P14" s="105">
        <f>$L$9/O14/24</f>
        <v>11.36363636363635</v>
      </c>
      <c r="Q14" s="104"/>
      <c r="R14" s="66"/>
      <c r="S14" s="93"/>
      <c r="T14" s="68"/>
    </row>
    <row r="15" spans="1:20" s="69" customFormat="1" ht="12.75" customHeight="1">
      <c r="A15" s="106"/>
      <c r="B15" s="107"/>
      <c r="C15" s="108"/>
      <c r="D15" s="109"/>
      <c r="E15" s="110"/>
      <c r="F15" s="108"/>
      <c r="G15" s="111"/>
      <c r="H15" s="109"/>
      <c r="I15" s="112"/>
      <c r="J15" s="113"/>
      <c r="K15" s="114"/>
      <c r="L15" s="115"/>
      <c r="M15" s="114"/>
      <c r="N15" s="114"/>
      <c r="O15" s="116"/>
      <c r="P15" s="117"/>
      <c r="Q15" s="117"/>
      <c r="R15" s="118"/>
      <c r="S15" s="118"/>
      <c r="T15" s="119"/>
    </row>
    <row r="16" spans="1:18" ht="30" customHeight="1">
      <c r="A16" s="82"/>
      <c r="B16" s="82"/>
      <c r="D16" s="82"/>
      <c r="F16" s="82" t="s">
        <v>49</v>
      </c>
      <c r="G16" s="83"/>
      <c r="J16" s="82" t="s">
        <v>50</v>
      </c>
      <c r="L16" s="82"/>
      <c r="M16" s="82"/>
      <c r="N16" s="82"/>
      <c r="O16" s="82"/>
      <c r="P16" s="82"/>
      <c r="Q16" s="82"/>
      <c r="R16" s="82"/>
    </row>
    <row r="17" spans="1:18" ht="30" customHeight="1">
      <c r="A17" s="82"/>
      <c r="B17" s="82"/>
      <c r="D17" s="82"/>
      <c r="F17" s="82" t="s">
        <v>51</v>
      </c>
      <c r="G17" s="83"/>
      <c r="J17" s="82" t="s">
        <v>52</v>
      </c>
      <c r="K17" s="82"/>
      <c r="L17" s="82" t="s">
        <v>53</v>
      </c>
      <c r="M17" s="82"/>
      <c r="N17" s="82"/>
      <c r="O17" s="82"/>
      <c r="P17" s="82"/>
      <c r="Q17" s="82"/>
      <c r="R17" s="82"/>
    </row>
    <row r="18" ht="12.75">
      <c r="A18" s="120"/>
    </row>
    <row r="19" ht="12.75">
      <c r="A19" s="81"/>
    </row>
    <row r="20" ht="12.75">
      <c r="A20" s="81"/>
    </row>
  </sheetData>
  <sheetProtection selectLockedCells="1" selectUnlockedCells="1"/>
  <mergeCells count="43">
    <mergeCell ref="A3:S3"/>
    <mergeCell ref="A4:S4"/>
    <mergeCell ref="A5:S5"/>
    <mergeCell ref="A6:S6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N8:O8"/>
    <mergeCell ref="S8:S10"/>
    <mergeCell ref="T8:T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Q11:Q12"/>
    <mergeCell ref="R11:R12"/>
    <mergeCell ref="S11:S12"/>
    <mergeCell ref="T11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</mergeCells>
  <conditionalFormatting sqref="N11:N14">
    <cfRule type="cellIs" priority="1" dxfId="0" operator="greaterThan" stopIfTrue="1">
      <formula>0.0138888888888889</formula>
    </cfRule>
  </conditionalFormatting>
  <conditionalFormatting sqref="P11:Q14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L35"/>
  <sheetViews>
    <sheetView zoomScaleSheetLayoutView="70" workbookViewId="0" topLeftCell="A1">
      <selection activeCell="T28" sqref="T28"/>
    </sheetView>
  </sheetViews>
  <sheetFormatPr defaultColWidth="9.140625" defaultRowHeight="15"/>
  <cols>
    <col min="1" max="1" width="3.7109375" style="1" customWidth="1"/>
    <col min="2" max="2" width="6.421875" style="1" customWidth="1"/>
    <col min="3" max="3" width="15.7109375" style="1" customWidth="1"/>
    <col min="4" max="4" width="7.7109375" style="1" customWidth="1"/>
    <col min="5" max="5" width="0" style="1" hidden="1" customWidth="1"/>
    <col min="6" max="6" width="25.7109375" style="1" customWidth="1"/>
    <col min="7" max="7" width="7.7109375" style="1" customWidth="1"/>
    <col min="8" max="8" width="14.57421875" style="1" customWidth="1"/>
    <col min="9" max="9" width="16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7" width="9.7109375" style="1" customWidth="1"/>
    <col min="18" max="18" width="10.57421875" style="1" customWidth="1"/>
    <col min="19" max="19" width="0" style="1" hidden="1" customWidth="1"/>
    <col min="20" max="20" width="12.574218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I1" s="4"/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 t="s">
        <v>5</v>
      </c>
      <c r="S1" s="121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38" s="3" customFormat="1" ht="12.75" hidden="1">
      <c r="A2" s="2" t="s">
        <v>0</v>
      </c>
      <c r="C2" s="4"/>
      <c r="D2" s="2" t="s">
        <v>1</v>
      </c>
      <c r="E2" s="4"/>
      <c r="F2" s="4"/>
      <c r="G2" s="2" t="s">
        <v>2</v>
      </c>
      <c r="J2" s="4"/>
      <c r="K2" s="4"/>
      <c r="L2" s="4"/>
      <c r="M2" s="4"/>
      <c r="N2" s="4"/>
      <c r="O2" s="4"/>
      <c r="P2" s="2" t="s">
        <v>3</v>
      </c>
      <c r="Q2" s="2" t="s">
        <v>4</v>
      </c>
      <c r="R2" s="2"/>
      <c r="S2" s="2" t="s">
        <v>5</v>
      </c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L2" s="7"/>
    </row>
    <row r="3" spans="1:20" s="10" customFormat="1" ht="4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19" s="12" customFormat="1" ht="30" customHeight="1">
      <c r="A4" s="11" t="s">
        <v>68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4" customFormat="1" ht="15.7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6" customFormat="1" ht="15.75" customHeight="1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8" customFormat="1" ht="15.75" customHeight="1">
      <c r="A7" s="17" t="s">
        <v>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s="23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 t="s">
        <v>11</v>
      </c>
      <c r="T8" s="20"/>
    </row>
    <row r="9" spans="1:19" s="37" customFormat="1" ht="15" customHeight="1">
      <c r="A9" s="24" t="s">
        <v>12</v>
      </c>
      <c r="B9" s="25" t="s">
        <v>13</v>
      </c>
      <c r="C9" s="26" t="s">
        <v>14</v>
      </c>
      <c r="D9" s="27" t="s">
        <v>15</v>
      </c>
      <c r="E9" s="28" t="s">
        <v>16</v>
      </c>
      <c r="F9" s="26" t="s">
        <v>17</v>
      </c>
      <c r="G9" s="27" t="s">
        <v>15</v>
      </c>
      <c r="H9" s="27" t="s">
        <v>18</v>
      </c>
      <c r="I9" s="27" t="s">
        <v>19</v>
      </c>
      <c r="J9" s="28" t="s">
        <v>20</v>
      </c>
      <c r="K9" s="29" t="s">
        <v>21</v>
      </c>
      <c r="L9" s="30">
        <v>30</v>
      </c>
      <c r="M9" s="31" t="s">
        <v>22</v>
      </c>
      <c r="N9" s="32" t="s">
        <v>23</v>
      </c>
      <c r="O9" s="32"/>
      <c r="P9" s="31">
        <v>1</v>
      </c>
      <c r="Q9" s="33" t="s">
        <v>24</v>
      </c>
      <c r="R9" s="34">
        <v>0.020833333333333332</v>
      </c>
      <c r="S9" s="36" t="s">
        <v>56</v>
      </c>
    </row>
    <row r="10" spans="1:19" s="37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122" t="s">
        <v>26</v>
      </c>
      <c r="L10" s="123">
        <v>30</v>
      </c>
      <c r="M10" s="124" t="s">
        <v>22</v>
      </c>
      <c r="N10" s="125"/>
      <c r="O10" s="125"/>
      <c r="P10" s="124">
        <v>2</v>
      </c>
      <c r="Q10" s="126" t="s">
        <v>24</v>
      </c>
      <c r="R10" s="127">
        <v>0.027777777777777776</v>
      </c>
      <c r="S10" s="36"/>
    </row>
    <row r="11" spans="1:19" s="37" customFormat="1" ht="1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38" t="s">
        <v>70</v>
      </c>
      <c r="L11" s="39">
        <v>20</v>
      </c>
      <c r="M11" s="40" t="s">
        <v>22</v>
      </c>
      <c r="N11" s="41"/>
      <c r="O11" s="41"/>
      <c r="P11" s="40"/>
      <c r="Q11" s="42"/>
      <c r="R11" s="43"/>
      <c r="S11" s="36"/>
    </row>
    <row r="12" spans="1:20" s="37" customFormat="1" ht="39.75" customHeight="1">
      <c r="A12" s="24"/>
      <c r="B12" s="25"/>
      <c r="C12" s="26"/>
      <c r="D12" s="27"/>
      <c r="E12" s="28"/>
      <c r="F12" s="26"/>
      <c r="G12" s="27"/>
      <c r="H12" s="27"/>
      <c r="I12" s="27"/>
      <c r="J12" s="28"/>
      <c r="K12" s="44" t="s">
        <v>27</v>
      </c>
      <c r="L12" s="45" t="s">
        <v>28</v>
      </c>
      <c r="M12" s="46" t="s">
        <v>29</v>
      </c>
      <c r="N12" s="46" t="s">
        <v>30</v>
      </c>
      <c r="O12" s="46" t="s">
        <v>31</v>
      </c>
      <c r="P12" s="47" t="s">
        <v>32</v>
      </c>
      <c r="Q12" s="47" t="s">
        <v>33</v>
      </c>
      <c r="R12" s="48" t="s">
        <v>34</v>
      </c>
      <c r="S12" s="36"/>
      <c r="T12" s="37" t="s">
        <v>71</v>
      </c>
    </row>
    <row r="13" spans="1:19" s="69" customFormat="1" ht="18" customHeight="1">
      <c r="A13" s="49">
        <v>1</v>
      </c>
      <c r="B13" s="50">
        <v>118</v>
      </c>
      <c r="C13" s="128" t="s">
        <v>72</v>
      </c>
      <c r="D13" s="129" t="s">
        <v>73</v>
      </c>
      <c r="E13" s="130"/>
      <c r="F13" s="54" t="s">
        <v>74</v>
      </c>
      <c r="G13" s="76" t="s">
        <v>75</v>
      </c>
      <c r="H13" s="101" t="s">
        <v>60</v>
      </c>
      <c r="I13" s="102" t="s">
        <v>61</v>
      </c>
      <c r="J13" s="58">
        <v>1</v>
      </c>
      <c r="K13" s="59">
        <v>0.3770833333333334</v>
      </c>
      <c r="L13" s="60">
        <v>0.46730324074074076</v>
      </c>
      <c r="M13" s="89">
        <v>0.46973379629629625</v>
      </c>
      <c r="N13" s="90">
        <f>M13-L13</f>
        <v>0.0024305555555554914</v>
      </c>
      <c r="O13" s="63">
        <f>M13-K13</f>
        <v>0.09265046296296287</v>
      </c>
      <c r="P13" s="103">
        <f>$L$9/O13/24</f>
        <v>13.491567770143675</v>
      </c>
      <c r="Q13" s="104">
        <f>SUM($L$9:$L$11)/R13/24</f>
        <v>14.072119613016715</v>
      </c>
      <c r="R13" s="93">
        <f>SUM(O13:O15)</f>
        <v>0.23687499999999995</v>
      </c>
      <c r="S13" s="131"/>
    </row>
    <row r="14" spans="1:20" s="69" customFormat="1" ht="18" customHeight="1">
      <c r="A14" s="49"/>
      <c r="B14" s="50"/>
      <c r="C14" s="128"/>
      <c r="D14" s="129"/>
      <c r="E14" s="130"/>
      <c r="F14" s="54"/>
      <c r="G14" s="76"/>
      <c r="H14" s="101"/>
      <c r="I14" s="102"/>
      <c r="J14" s="132">
        <v>2</v>
      </c>
      <c r="K14" s="133">
        <f>M13+$R$9</f>
        <v>0.49056712962962956</v>
      </c>
      <c r="L14" s="134">
        <v>0.5698263888888889</v>
      </c>
      <c r="M14" s="133">
        <v>0.5732175925925925</v>
      </c>
      <c r="N14" s="135">
        <f>M14-L14</f>
        <v>0.0033912037037036047</v>
      </c>
      <c r="O14" s="136">
        <f>M14-K14</f>
        <v>0.08265046296296297</v>
      </c>
      <c r="P14" s="137">
        <f>$L$10/O14/24</f>
        <v>15.123932222377817</v>
      </c>
      <c r="Q14" s="104"/>
      <c r="R14" s="93"/>
      <c r="S14" s="131"/>
      <c r="T14" s="138">
        <v>2</v>
      </c>
    </row>
    <row r="15" spans="1:19" s="69" customFormat="1" ht="18" customHeight="1">
      <c r="A15" s="49"/>
      <c r="B15" s="50"/>
      <c r="C15" s="128"/>
      <c r="D15" s="129"/>
      <c r="E15" s="130"/>
      <c r="F15" s="54"/>
      <c r="G15" s="76"/>
      <c r="H15" s="101"/>
      <c r="I15" s="102"/>
      <c r="J15" s="70">
        <v>3</v>
      </c>
      <c r="K15" s="94">
        <f>M14+$R$10</f>
        <v>0.6009953703703703</v>
      </c>
      <c r="L15" s="95">
        <v>0.6625694444444444</v>
      </c>
      <c r="M15" s="94">
        <v>0.6656944444444445</v>
      </c>
      <c r="N15" s="97">
        <f>M15-L15</f>
        <v>0.0031250000000000444</v>
      </c>
      <c r="O15" s="74">
        <f>L15-K15</f>
        <v>0.061574074074074114</v>
      </c>
      <c r="P15" s="105">
        <f>$L$11/O15/24</f>
        <v>13.533834586466156</v>
      </c>
      <c r="Q15" s="104"/>
      <c r="R15" s="93"/>
      <c r="S15" s="131"/>
    </row>
    <row r="16" spans="1:19" s="69" customFormat="1" ht="18" customHeight="1">
      <c r="A16" s="49">
        <v>2</v>
      </c>
      <c r="B16" s="50">
        <v>115</v>
      </c>
      <c r="C16" s="139" t="s">
        <v>76</v>
      </c>
      <c r="D16" s="140" t="s">
        <v>77</v>
      </c>
      <c r="E16" s="130"/>
      <c r="F16" s="54" t="s">
        <v>78</v>
      </c>
      <c r="G16" s="100" t="s">
        <v>79</v>
      </c>
      <c r="H16" s="101" t="s">
        <v>60</v>
      </c>
      <c r="I16" s="102" t="s">
        <v>61</v>
      </c>
      <c r="J16" s="58">
        <v>1</v>
      </c>
      <c r="K16" s="59">
        <v>0.3770833333333334</v>
      </c>
      <c r="L16" s="60">
        <v>0.46732638888888883</v>
      </c>
      <c r="M16" s="89">
        <v>0.46951388888888884</v>
      </c>
      <c r="N16" s="90">
        <f>M16-L16</f>
        <v>0.002187500000000009</v>
      </c>
      <c r="O16" s="63">
        <f>M16-K16</f>
        <v>0.09243055555555546</v>
      </c>
      <c r="P16" s="103">
        <f>$L$9/O16/24</f>
        <v>13.523666416228414</v>
      </c>
      <c r="Q16" s="104">
        <f>SUM($L$9:$L$11)/R16/24</f>
        <v>14.070057159607215</v>
      </c>
      <c r="R16" s="93">
        <f>SUM(O16:O18)</f>
        <v>0.23690972222222217</v>
      </c>
      <c r="S16" s="131"/>
    </row>
    <row r="17" spans="1:20" s="69" customFormat="1" ht="18" customHeight="1">
      <c r="A17" s="49"/>
      <c r="B17" s="50"/>
      <c r="C17" s="139"/>
      <c r="D17" s="140"/>
      <c r="E17" s="130"/>
      <c r="F17" s="54"/>
      <c r="G17" s="100"/>
      <c r="H17" s="101"/>
      <c r="I17" s="102"/>
      <c r="J17" s="132">
        <v>2</v>
      </c>
      <c r="K17" s="133">
        <f>M16+$R$9</f>
        <v>0.49034722222222216</v>
      </c>
      <c r="L17" s="134">
        <v>0.5698726851851852</v>
      </c>
      <c r="M17" s="133">
        <v>0.5729282407407407</v>
      </c>
      <c r="N17" s="135">
        <f>M17-L17</f>
        <v>0.003055555555555478</v>
      </c>
      <c r="O17" s="136">
        <f>M17-K17</f>
        <v>0.08258101851851851</v>
      </c>
      <c r="P17" s="137">
        <f>$L$10/O17/24</f>
        <v>15.136650315346882</v>
      </c>
      <c r="Q17" s="104"/>
      <c r="R17" s="93"/>
      <c r="S17" s="131"/>
      <c r="T17" s="138">
        <v>2</v>
      </c>
    </row>
    <row r="18" spans="1:19" s="69" customFormat="1" ht="18" customHeight="1">
      <c r="A18" s="49"/>
      <c r="B18" s="50"/>
      <c r="C18" s="139"/>
      <c r="D18" s="140"/>
      <c r="E18" s="130"/>
      <c r="F18" s="54"/>
      <c r="G18" s="100"/>
      <c r="H18" s="101"/>
      <c r="I18" s="102"/>
      <c r="J18" s="70">
        <v>3</v>
      </c>
      <c r="K18" s="94">
        <f>M17+$R$10</f>
        <v>0.6007060185185185</v>
      </c>
      <c r="L18" s="95">
        <v>0.6626041666666667</v>
      </c>
      <c r="M18" s="94">
        <v>0.6657407407407407</v>
      </c>
      <c r="N18" s="97">
        <f>M18-L18</f>
        <v>0.0031365740740740833</v>
      </c>
      <c r="O18" s="74">
        <f>L18-K18</f>
        <v>0.0618981481481482</v>
      </c>
      <c r="P18" s="105">
        <f>$L$11/O18/24</f>
        <v>13.462976813762142</v>
      </c>
      <c r="Q18" s="104"/>
      <c r="R18" s="93"/>
      <c r="S18" s="131"/>
    </row>
    <row r="19" spans="1:19" s="69" customFormat="1" ht="18" customHeight="1">
      <c r="A19" s="49">
        <v>3</v>
      </c>
      <c r="B19" s="50">
        <v>120</v>
      </c>
      <c r="C19" s="139" t="s">
        <v>80</v>
      </c>
      <c r="D19" s="140" t="s">
        <v>81</v>
      </c>
      <c r="E19" s="130"/>
      <c r="F19" s="54" t="s">
        <v>82</v>
      </c>
      <c r="G19" s="100" t="s">
        <v>83</v>
      </c>
      <c r="H19" s="101" t="s">
        <v>60</v>
      </c>
      <c r="I19" s="102" t="s">
        <v>61</v>
      </c>
      <c r="J19" s="58">
        <v>1</v>
      </c>
      <c r="K19" s="59">
        <v>0.37152777777777773</v>
      </c>
      <c r="L19" s="60">
        <v>0.46118055555555554</v>
      </c>
      <c r="M19" s="89">
        <v>0.4627777777777778</v>
      </c>
      <c r="N19" s="90">
        <f>M19-L19</f>
        <v>0.0015972222222222499</v>
      </c>
      <c r="O19" s="63">
        <f>M19-K19</f>
        <v>0.09125000000000005</v>
      </c>
      <c r="P19" s="103">
        <f>$L$9/O19/24</f>
        <v>13.698630136986294</v>
      </c>
      <c r="Q19" s="104">
        <f>SUM($L$9:$L$11)/R19/24</f>
        <v>13.876843018213355</v>
      </c>
      <c r="R19" s="93">
        <f>SUM(O19:O21)</f>
        <v>0.24020833333333336</v>
      </c>
      <c r="S19" s="131"/>
    </row>
    <row r="20" spans="1:20" s="69" customFormat="1" ht="18" customHeight="1">
      <c r="A20" s="49"/>
      <c r="B20" s="50"/>
      <c r="C20" s="139"/>
      <c r="D20" s="140"/>
      <c r="E20" s="130"/>
      <c r="F20" s="54"/>
      <c r="G20" s="100"/>
      <c r="H20" s="101"/>
      <c r="I20" s="102"/>
      <c r="J20" s="132">
        <v>2</v>
      </c>
      <c r="K20" s="133">
        <f>M19+$R$9</f>
        <v>0.4836111111111111</v>
      </c>
      <c r="L20" s="134">
        <v>0.5733101851851852</v>
      </c>
      <c r="M20" s="133">
        <v>0.5763194444444445</v>
      </c>
      <c r="N20" s="135">
        <f>M20-L20</f>
        <v>0.0030092592592593226</v>
      </c>
      <c r="O20" s="136">
        <f>M20-K20</f>
        <v>0.09270833333333339</v>
      </c>
      <c r="P20" s="137">
        <f>$L$10/O20/24</f>
        <v>13.483146067415722</v>
      </c>
      <c r="Q20" s="104"/>
      <c r="R20" s="93"/>
      <c r="S20" s="131"/>
      <c r="T20" s="138">
        <v>3</v>
      </c>
    </row>
    <row r="21" spans="1:19" s="69" customFormat="1" ht="18" customHeight="1">
      <c r="A21" s="49"/>
      <c r="B21" s="50"/>
      <c r="C21" s="139"/>
      <c r="D21" s="140"/>
      <c r="E21" s="130"/>
      <c r="F21" s="54"/>
      <c r="G21" s="100"/>
      <c r="H21" s="101"/>
      <c r="I21" s="102"/>
      <c r="J21" s="70">
        <v>3</v>
      </c>
      <c r="K21" s="94">
        <f>M20+$R$10</f>
        <v>0.6040972222222223</v>
      </c>
      <c r="L21" s="95">
        <v>0.6603472222222222</v>
      </c>
      <c r="M21" s="94">
        <v>0.6657175925925926</v>
      </c>
      <c r="N21" s="97">
        <f>M21-L21</f>
        <v>0.005370370370370359</v>
      </c>
      <c r="O21" s="74">
        <f>L21-K21</f>
        <v>0.05624999999999991</v>
      </c>
      <c r="P21" s="105">
        <f>$L$11/O21/24</f>
        <v>14.814814814814838</v>
      </c>
      <c r="Q21" s="104"/>
      <c r="R21" s="93"/>
      <c r="S21" s="131"/>
    </row>
    <row r="22" spans="1:19" s="69" customFormat="1" ht="18" customHeight="1">
      <c r="A22" s="49">
        <v>4</v>
      </c>
      <c r="B22" s="50">
        <v>104</v>
      </c>
      <c r="C22" s="139" t="s">
        <v>84</v>
      </c>
      <c r="D22" s="140" t="s">
        <v>85</v>
      </c>
      <c r="E22" s="130"/>
      <c r="F22" s="54" t="s">
        <v>86</v>
      </c>
      <c r="G22" s="100" t="s">
        <v>87</v>
      </c>
      <c r="H22" s="101" t="s">
        <v>88</v>
      </c>
      <c r="I22" s="102" t="s">
        <v>89</v>
      </c>
      <c r="J22" s="58">
        <v>1</v>
      </c>
      <c r="K22" s="59">
        <v>0.37152777777777773</v>
      </c>
      <c r="L22" s="60">
        <v>0.46122685185185186</v>
      </c>
      <c r="M22" s="89">
        <v>0.46587962962962964</v>
      </c>
      <c r="N22" s="90">
        <f>M22-L22</f>
        <v>0.0046527777777777835</v>
      </c>
      <c r="O22" s="63">
        <f>M22-K22</f>
        <v>0.09435185185185191</v>
      </c>
      <c r="P22" s="103">
        <f>$L$9/O22/24</f>
        <v>13.248282630029431</v>
      </c>
      <c r="Q22" s="104">
        <f>SUM($L$9:$L$11)/R22/24</f>
        <v>12.61940233108404</v>
      </c>
      <c r="R22" s="93">
        <f>SUM(O22:O24)</f>
        <v>0.2641435185185186</v>
      </c>
      <c r="S22" s="131"/>
    </row>
    <row r="23" spans="1:19" s="69" customFormat="1" ht="18" customHeight="1">
      <c r="A23" s="49"/>
      <c r="B23" s="50"/>
      <c r="C23" s="139"/>
      <c r="D23" s="140"/>
      <c r="E23" s="130"/>
      <c r="F23" s="54"/>
      <c r="G23" s="100"/>
      <c r="H23" s="101"/>
      <c r="I23" s="102"/>
      <c r="J23" s="132">
        <v>2</v>
      </c>
      <c r="K23" s="133">
        <f>M22+$R$9</f>
        <v>0.48671296296296296</v>
      </c>
      <c r="L23" s="134">
        <v>0.5902083333333333</v>
      </c>
      <c r="M23" s="133">
        <v>0.5949768518518518</v>
      </c>
      <c r="N23" s="135">
        <f>M23-L23</f>
        <v>0.00476851851851845</v>
      </c>
      <c r="O23" s="136">
        <f>M23-K23</f>
        <v>0.10826388888888883</v>
      </c>
      <c r="P23" s="137">
        <f>$L$10/O23/24</f>
        <v>11.545862732520852</v>
      </c>
      <c r="Q23" s="104"/>
      <c r="R23" s="93"/>
      <c r="S23" s="131"/>
    </row>
    <row r="24" spans="1:19" s="69" customFormat="1" ht="18" customHeight="1">
      <c r="A24" s="49"/>
      <c r="B24" s="50"/>
      <c r="C24" s="139"/>
      <c r="D24" s="140"/>
      <c r="E24" s="130"/>
      <c r="F24" s="54"/>
      <c r="G24" s="100"/>
      <c r="H24" s="101"/>
      <c r="I24" s="102"/>
      <c r="J24" s="70">
        <v>3</v>
      </c>
      <c r="K24" s="94">
        <f>M23+$R$10</f>
        <v>0.6227546296296296</v>
      </c>
      <c r="L24" s="95">
        <v>0.6842824074074074</v>
      </c>
      <c r="M24" s="94">
        <v>0.6997685185185185</v>
      </c>
      <c r="N24" s="97">
        <f>M24-L24</f>
        <v>0.01548611111111109</v>
      </c>
      <c r="O24" s="74">
        <f>L24-K24</f>
        <v>0.06152777777777785</v>
      </c>
      <c r="P24" s="105">
        <f>$L$11/O24/24</f>
        <v>13.54401805869073</v>
      </c>
      <c r="Q24" s="104"/>
      <c r="R24" s="93"/>
      <c r="S24" s="131"/>
    </row>
    <row r="25" spans="1:19" s="69" customFormat="1" ht="18" customHeight="1">
      <c r="A25" s="49">
        <v>5</v>
      </c>
      <c r="B25" s="50">
        <v>101</v>
      </c>
      <c r="C25" s="139" t="s">
        <v>90</v>
      </c>
      <c r="D25" s="140" t="s">
        <v>91</v>
      </c>
      <c r="E25" s="130"/>
      <c r="F25" s="54" t="s">
        <v>92</v>
      </c>
      <c r="G25" s="100" t="s">
        <v>93</v>
      </c>
      <c r="H25" s="101" t="s">
        <v>94</v>
      </c>
      <c r="I25" s="102" t="s">
        <v>95</v>
      </c>
      <c r="J25" s="58">
        <v>1</v>
      </c>
      <c r="K25" s="59">
        <v>0.37152777777777773</v>
      </c>
      <c r="L25" s="60">
        <v>0.46112268518518523</v>
      </c>
      <c r="M25" s="89">
        <v>0.46372685185185186</v>
      </c>
      <c r="N25" s="90">
        <f>M25-L25</f>
        <v>0.0026041666666666297</v>
      </c>
      <c r="O25" s="63">
        <f>M25-K25</f>
        <v>0.09219907407407413</v>
      </c>
      <c r="P25" s="103">
        <f>$L$9/O25/24</f>
        <v>13.557619884509156</v>
      </c>
      <c r="Q25" s="104">
        <f>SUM($L$9:$L$11)/R25/24</f>
        <v>11.408199643493754</v>
      </c>
      <c r="R25" s="93">
        <f>SUM(O25:O27)</f>
        <v>0.29218750000000016</v>
      </c>
      <c r="S25" s="131"/>
    </row>
    <row r="26" spans="1:19" s="69" customFormat="1" ht="18" customHeight="1">
      <c r="A26" s="49"/>
      <c r="B26" s="50"/>
      <c r="C26" s="139"/>
      <c r="D26" s="140"/>
      <c r="E26" s="130"/>
      <c r="F26" s="54"/>
      <c r="G26" s="100"/>
      <c r="H26" s="101"/>
      <c r="I26" s="102"/>
      <c r="J26" s="132">
        <v>2</v>
      </c>
      <c r="K26" s="133">
        <f>M25+$R$9</f>
        <v>0.4845601851851852</v>
      </c>
      <c r="L26" s="134">
        <v>0.5910648148148149</v>
      </c>
      <c r="M26" s="133">
        <v>0.6036689814814815</v>
      </c>
      <c r="N26" s="135">
        <f>M26-L26</f>
        <v>0.012604166666666639</v>
      </c>
      <c r="O26" s="136">
        <f>M26-K26</f>
        <v>0.11910879629629634</v>
      </c>
      <c r="P26" s="137">
        <f>$L$10/O26/24</f>
        <v>10.494606938101251</v>
      </c>
      <c r="Q26" s="104"/>
      <c r="R26" s="93"/>
      <c r="S26" s="131"/>
    </row>
    <row r="27" spans="1:19" s="69" customFormat="1" ht="18" customHeight="1">
      <c r="A27" s="49"/>
      <c r="B27" s="50"/>
      <c r="C27" s="139"/>
      <c r="D27" s="140"/>
      <c r="E27" s="130"/>
      <c r="F27" s="54"/>
      <c r="G27" s="100"/>
      <c r="H27" s="101"/>
      <c r="I27" s="102"/>
      <c r="J27" s="70">
        <v>3</v>
      </c>
      <c r="K27" s="94">
        <f>M26+$R$10</f>
        <v>0.6314467592592593</v>
      </c>
      <c r="L27" s="95">
        <v>0.712326388888889</v>
      </c>
      <c r="M27" s="94">
        <v>0.726111111111111</v>
      </c>
      <c r="N27" s="97">
        <f>M27-L27</f>
        <v>0.013784722222222046</v>
      </c>
      <c r="O27" s="74">
        <f>L27-K27</f>
        <v>0.08087962962962969</v>
      </c>
      <c r="P27" s="105">
        <f>$L$11/O27/24</f>
        <v>10.303377218088142</v>
      </c>
      <c r="Q27" s="104"/>
      <c r="R27" s="93"/>
      <c r="S27" s="131"/>
    </row>
    <row r="28" spans="1:19" s="69" customFormat="1" ht="12.75" customHeight="1">
      <c r="A28" s="106"/>
      <c r="B28" s="107"/>
      <c r="C28" s="108"/>
      <c r="D28" s="109"/>
      <c r="E28" s="110"/>
      <c r="F28" s="108"/>
      <c r="G28" s="111"/>
      <c r="H28" s="109"/>
      <c r="I28" s="112"/>
      <c r="J28" s="113"/>
      <c r="K28" s="114"/>
      <c r="L28" s="115"/>
      <c r="M28" s="114"/>
      <c r="N28" s="114"/>
      <c r="O28" s="116"/>
      <c r="P28" s="117"/>
      <c r="Q28" s="117"/>
      <c r="R28" s="118"/>
      <c r="S28" s="119"/>
    </row>
    <row r="29" spans="1:19" s="69" customFormat="1" ht="12.75" customHeight="1">
      <c r="A29" s="106"/>
      <c r="B29" s="107"/>
      <c r="C29" s="108"/>
      <c r="D29" s="109"/>
      <c r="E29" s="110"/>
      <c r="F29" s="108"/>
      <c r="G29" s="111"/>
      <c r="H29" s="109"/>
      <c r="I29" s="112"/>
      <c r="J29" s="113"/>
      <c r="K29" s="114"/>
      <c r="L29" s="115"/>
      <c r="M29" s="114"/>
      <c r="N29" s="114"/>
      <c r="O29" s="116"/>
      <c r="P29" s="117"/>
      <c r="Q29" s="117"/>
      <c r="R29" s="118"/>
      <c r="S29" s="119"/>
    </row>
    <row r="30" spans="1:19" s="69" customFormat="1" ht="12.75" customHeight="1">
      <c r="A30" s="106"/>
      <c r="B30" s="107"/>
      <c r="C30" s="108"/>
      <c r="D30" s="109"/>
      <c r="E30" s="110"/>
      <c r="F30" s="108"/>
      <c r="G30" s="111"/>
      <c r="H30" s="109"/>
      <c r="I30" s="112"/>
      <c r="J30" s="113"/>
      <c r="K30" s="114"/>
      <c r="L30" s="115"/>
      <c r="M30" s="114"/>
      <c r="N30" s="114"/>
      <c r="O30" s="116"/>
      <c r="P30" s="117"/>
      <c r="Q30" s="117"/>
      <c r="R30" s="118"/>
      <c r="S30" s="119"/>
    </row>
    <row r="31" spans="1:18" ht="30" customHeight="1">
      <c r="A31" s="82"/>
      <c r="B31" s="82"/>
      <c r="D31" s="82"/>
      <c r="F31" s="82" t="s">
        <v>49</v>
      </c>
      <c r="G31" s="83"/>
      <c r="J31" s="82" t="s">
        <v>50</v>
      </c>
      <c r="L31" s="82"/>
      <c r="M31" s="82"/>
      <c r="N31" s="82"/>
      <c r="O31" s="82"/>
      <c r="P31" s="82"/>
      <c r="Q31" s="82"/>
      <c r="R31" s="82"/>
    </row>
    <row r="32" spans="1:18" ht="30" customHeight="1">
      <c r="A32" s="82"/>
      <c r="B32" s="82"/>
      <c r="D32" s="82"/>
      <c r="F32" s="82" t="s">
        <v>51</v>
      </c>
      <c r="G32" s="83"/>
      <c r="J32" s="82" t="s">
        <v>52</v>
      </c>
      <c r="K32" s="82"/>
      <c r="L32" s="82" t="s">
        <v>53</v>
      </c>
      <c r="M32" s="82"/>
      <c r="N32" s="82"/>
      <c r="O32" s="82"/>
      <c r="P32" s="82"/>
      <c r="Q32" s="82"/>
      <c r="R32" s="82"/>
    </row>
    <row r="33" spans="4:18" ht="31.5" customHeight="1">
      <c r="D33" s="82"/>
      <c r="E33" s="83"/>
      <c r="H33" s="82"/>
      <c r="I33" s="82"/>
      <c r="J33" s="82"/>
      <c r="R33" s="82"/>
    </row>
    <row r="34" ht="12.75">
      <c r="A34" s="81"/>
    </row>
    <row r="35" ht="12.75">
      <c r="A35" s="81"/>
    </row>
  </sheetData>
  <sheetProtection selectLockedCells="1" selectUnlockedCells="1"/>
  <mergeCells count="76">
    <mergeCell ref="A4:S4"/>
    <mergeCell ref="A5:S5"/>
    <mergeCell ref="A6:S6"/>
    <mergeCell ref="A7:S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Q13:Q15"/>
    <mergeCell ref="R13:R15"/>
    <mergeCell ref="S13:S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Q16:Q18"/>
    <mergeCell ref="R16:R18"/>
    <mergeCell ref="S16:S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Q19:Q21"/>
    <mergeCell ref="R19:R21"/>
    <mergeCell ref="S19:S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Q22:Q24"/>
    <mergeCell ref="R22:R24"/>
    <mergeCell ref="S22:S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Q25:Q27"/>
    <mergeCell ref="R25:R27"/>
    <mergeCell ref="S25:S27"/>
  </mergeCells>
  <conditionalFormatting sqref="P13:Q13 P15:Q16 P18:Q19 P21:Q22 P24:Q25 P27:Q27">
    <cfRule type="cellIs" priority="1" dxfId="0" operator="greaterThan" stopIfTrue="1">
      <formula>16</formula>
    </cfRule>
  </conditionalFormatting>
  <conditionalFormatting sqref="N13:N27">
    <cfRule type="cellIs" priority="2" dxfId="0" operator="greaterThan" stopIfTrue="1">
      <formula>0.0208333333333333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L35"/>
  <sheetViews>
    <sheetView tabSelected="1" zoomScaleSheetLayoutView="70" workbookViewId="0" topLeftCell="A10">
      <selection activeCell="C32" sqref="C32"/>
    </sheetView>
  </sheetViews>
  <sheetFormatPr defaultColWidth="9.140625" defaultRowHeight="15"/>
  <cols>
    <col min="1" max="1" width="3.7109375" style="1" customWidth="1"/>
    <col min="2" max="2" width="6.28125" style="1" customWidth="1"/>
    <col min="3" max="3" width="15.7109375" style="1" customWidth="1"/>
    <col min="4" max="4" width="7.7109375" style="1" customWidth="1"/>
    <col min="5" max="5" width="0" style="1" hidden="1" customWidth="1"/>
    <col min="6" max="6" width="25.7109375" style="1" customWidth="1"/>
    <col min="7" max="7" width="7.7109375" style="1" customWidth="1"/>
    <col min="8" max="8" width="15.421875" style="1" customWidth="1"/>
    <col min="9" max="9" width="17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4.421875" style="1" customWidth="1"/>
    <col min="19" max="19" width="9.7109375" style="1" customWidth="1"/>
    <col min="20" max="20" width="6.71093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19" s="12" customFormat="1" ht="30" customHeight="1">
      <c r="A3" s="11" t="s">
        <v>68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s="142" customFormat="1" ht="15.75" customHeight="1">
      <c r="A4" s="141" t="s">
        <v>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s="144" customFormat="1" ht="15.75" customHeight="1">
      <c r="A5" s="143" t="s">
        <v>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s="146" customFormat="1" ht="15.75" customHeight="1">
      <c r="A6" s="145" t="s">
        <v>96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</row>
    <row r="7" spans="1:20" s="146" customFormat="1" ht="15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</row>
    <row r="8" spans="1:20" s="23" customFormat="1" ht="15" customHeight="1">
      <c r="A8" s="19" t="s">
        <v>97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 t="s">
        <v>11</v>
      </c>
      <c r="T8" s="20"/>
    </row>
    <row r="9" spans="1:20" s="37" customFormat="1" ht="15" customHeight="1">
      <c r="A9" s="24" t="s">
        <v>12</v>
      </c>
      <c r="B9" s="25" t="s">
        <v>13</v>
      </c>
      <c r="C9" s="26" t="s">
        <v>14</v>
      </c>
      <c r="D9" s="27" t="s">
        <v>15</v>
      </c>
      <c r="E9" s="28" t="s">
        <v>16</v>
      </c>
      <c r="F9" s="26" t="s">
        <v>17</v>
      </c>
      <c r="G9" s="27" t="s">
        <v>15</v>
      </c>
      <c r="H9" s="27" t="s">
        <v>18</v>
      </c>
      <c r="I9" s="27" t="s">
        <v>19</v>
      </c>
      <c r="J9" s="28" t="s">
        <v>20</v>
      </c>
      <c r="K9" s="29" t="s">
        <v>21</v>
      </c>
      <c r="L9" s="30">
        <v>30</v>
      </c>
      <c r="M9" s="31" t="s">
        <v>22</v>
      </c>
      <c r="N9" s="32" t="s">
        <v>23</v>
      </c>
      <c r="O9" s="32"/>
      <c r="P9" s="31">
        <v>1</v>
      </c>
      <c r="Q9" s="33" t="s">
        <v>24</v>
      </c>
      <c r="R9" s="34">
        <v>0.020833333333333332</v>
      </c>
      <c r="S9" s="35" t="s">
        <v>25</v>
      </c>
      <c r="T9" s="36" t="s">
        <v>56</v>
      </c>
    </row>
    <row r="10" spans="1:20" s="37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122" t="s">
        <v>26</v>
      </c>
      <c r="L10" s="123">
        <v>30</v>
      </c>
      <c r="M10" s="124" t="s">
        <v>22</v>
      </c>
      <c r="N10" s="125"/>
      <c r="O10" s="125"/>
      <c r="P10" s="124">
        <v>2</v>
      </c>
      <c r="Q10" s="126" t="s">
        <v>24</v>
      </c>
      <c r="R10" s="127">
        <v>0.027777777777777776</v>
      </c>
      <c r="S10" s="35"/>
      <c r="T10" s="36"/>
    </row>
    <row r="11" spans="1:20" s="37" customFormat="1" ht="1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38" t="s">
        <v>70</v>
      </c>
      <c r="L11" s="39">
        <v>20</v>
      </c>
      <c r="M11" s="40" t="s">
        <v>22</v>
      </c>
      <c r="N11" s="41"/>
      <c r="O11" s="41"/>
      <c r="P11" s="40"/>
      <c r="Q11" s="42"/>
      <c r="R11" s="43"/>
      <c r="S11" s="35"/>
      <c r="T11" s="36"/>
    </row>
    <row r="12" spans="1:20" s="37" customFormat="1" ht="39.75" customHeight="1">
      <c r="A12" s="24"/>
      <c r="B12" s="25"/>
      <c r="C12" s="26"/>
      <c r="D12" s="27"/>
      <c r="E12" s="28"/>
      <c r="F12" s="26"/>
      <c r="G12" s="27"/>
      <c r="H12" s="27"/>
      <c r="I12" s="27"/>
      <c r="J12" s="28"/>
      <c r="K12" s="44" t="s">
        <v>27</v>
      </c>
      <c r="L12" s="45" t="s">
        <v>28</v>
      </c>
      <c r="M12" s="46" t="s">
        <v>29</v>
      </c>
      <c r="N12" s="46" t="s">
        <v>30</v>
      </c>
      <c r="O12" s="46" t="s">
        <v>31</v>
      </c>
      <c r="P12" s="47" t="s">
        <v>32</v>
      </c>
      <c r="Q12" s="47" t="s">
        <v>33</v>
      </c>
      <c r="R12" s="147" t="s">
        <v>34</v>
      </c>
      <c r="S12" s="35"/>
      <c r="T12" s="36"/>
    </row>
    <row r="13" spans="1:20" ht="15.75" customHeight="1">
      <c r="A13" s="148" t="s">
        <v>98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20" s="69" customFormat="1" ht="18" customHeight="1">
      <c r="A14" s="49">
        <v>1</v>
      </c>
      <c r="B14" s="50">
        <v>103</v>
      </c>
      <c r="C14" s="139" t="s">
        <v>99</v>
      </c>
      <c r="D14" s="140" t="s">
        <v>100</v>
      </c>
      <c r="E14" s="130"/>
      <c r="F14" s="54" t="s">
        <v>101</v>
      </c>
      <c r="G14" s="100" t="s">
        <v>102</v>
      </c>
      <c r="H14" s="101" t="s">
        <v>39</v>
      </c>
      <c r="I14" s="102" t="s">
        <v>103</v>
      </c>
      <c r="J14" s="58">
        <v>1</v>
      </c>
      <c r="K14" s="59">
        <v>0.4513888888888889</v>
      </c>
      <c r="L14" s="60">
        <v>0.5358796296296297</v>
      </c>
      <c r="M14" s="89">
        <v>0.5476041666666667</v>
      </c>
      <c r="N14" s="90">
        <f aca="true" t="shared" si="0" ref="N14:N26">M14-L14</f>
        <v>0.01172453703703702</v>
      </c>
      <c r="O14" s="63">
        <f aca="true" t="shared" si="1" ref="O14:O26">L14-K14</f>
        <v>0.08449074074074076</v>
      </c>
      <c r="P14" s="103">
        <f>$L$9/O14/24</f>
        <v>14.794520547945202</v>
      </c>
      <c r="Q14" s="104">
        <f>SUM($L$9:$L$11)/R14/24</f>
        <v>14.497130776200557</v>
      </c>
      <c r="R14" s="149">
        <f>SUM(O14:O16)</f>
        <v>0.22993055555555536</v>
      </c>
      <c r="S14" s="93">
        <f>SUM(N14:N16)+R14</f>
        <v>0.26789351851851856</v>
      </c>
      <c r="T14" s="68">
        <v>2</v>
      </c>
    </row>
    <row r="15" spans="1:20" s="69" customFormat="1" ht="18" customHeight="1">
      <c r="A15" s="49"/>
      <c r="B15" s="50"/>
      <c r="C15" s="139"/>
      <c r="D15" s="140"/>
      <c r="E15" s="130"/>
      <c r="F15" s="54"/>
      <c r="G15" s="100"/>
      <c r="H15" s="101"/>
      <c r="I15" s="102"/>
      <c r="J15" s="132">
        <v>2</v>
      </c>
      <c r="K15" s="133">
        <f>M14+$R$9</f>
        <v>0.5684375</v>
      </c>
      <c r="L15" s="134">
        <v>0.6613541666666667</v>
      </c>
      <c r="M15" s="133">
        <v>0.6740046296296297</v>
      </c>
      <c r="N15" s="135">
        <f t="shared" si="0"/>
        <v>0.012650462962963016</v>
      </c>
      <c r="O15" s="136">
        <f t="shared" si="1"/>
        <v>0.09291666666666665</v>
      </c>
      <c r="P15" s="150">
        <f>$L$10/O15/24</f>
        <v>13.452914798206281</v>
      </c>
      <c r="Q15" s="104"/>
      <c r="R15" s="149"/>
      <c r="S15" s="93"/>
      <c r="T15" s="68"/>
    </row>
    <row r="16" spans="1:20" s="69" customFormat="1" ht="18" customHeight="1">
      <c r="A16" s="49"/>
      <c r="B16" s="50"/>
      <c r="C16" s="139"/>
      <c r="D16" s="140"/>
      <c r="E16" s="130"/>
      <c r="F16" s="54"/>
      <c r="G16" s="100"/>
      <c r="H16" s="101"/>
      <c r="I16" s="102"/>
      <c r="J16" s="70">
        <v>3</v>
      </c>
      <c r="K16" s="94">
        <f>M15+$R$10</f>
        <v>0.7017824074074075</v>
      </c>
      <c r="L16" s="95">
        <v>0.7543055555555555</v>
      </c>
      <c r="M16" s="96">
        <v>0.7678935185185186</v>
      </c>
      <c r="N16" s="97">
        <f t="shared" si="0"/>
        <v>0.013587962962963163</v>
      </c>
      <c r="O16" s="74">
        <f t="shared" si="1"/>
        <v>0.05252314814814796</v>
      </c>
      <c r="P16" s="105">
        <f>$L$11/O16/24</f>
        <v>15.866020273248184</v>
      </c>
      <c r="Q16" s="104"/>
      <c r="R16" s="149"/>
      <c r="S16" s="93"/>
      <c r="T16" s="68"/>
    </row>
    <row r="17" spans="1:20" s="69" customFormat="1" ht="18" customHeight="1">
      <c r="A17" s="49">
        <v>2</v>
      </c>
      <c r="B17" s="50">
        <v>119</v>
      </c>
      <c r="C17" s="54" t="s">
        <v>104</v>
      </c>
      <c r="D17" s="76" t="s">
        <v>105</v>
      </c>
      <c r="E17" s="53"/>
      <c r="F17" s="54" t="s">
        <v>106</v>
      </c>
      <c r="G17" s="100" t="s">
        <v>107</v>
      </c>
      <c r="H17" s="101" t="s">
        <v>39</v>
      </c>
      <c r="I17" s="102" t="s">
        <v>103</v>
      </c>
      <c r="J17" s="58">
        <v>1</v>
      </c>
      <c r="K17" s="59">
        <v>0.4513888888888889</v>
      </c>
      <c r="L17" s="60">
        <v>0.5359143518518519</v>
      </c>
      <c r="M17" s="89">
        <v>0.5473726851851851</v>
      </c>
      <c r="N17" s="90">
        <f>M17-L17</f>
        <v>0.011458333333333237</v>
      </c>
      <c r="O17" s="63">
        <f>L17-K17</f>
        <v>0.08452546296296298</v>
      </c>
      <c r="P17" s="103">
        <f>$L$9/O17/24</f>
        <v>14.78844310557305</v>
      </c>
      <c r="Q17" s="104">
        <f>SUM($L$9:$L$11)/R17/24</f>
        <v>14.468726450640544</v>
      </c>
      <c r="R17" s="149">
        <f>SUM(O17:O19)</f>
        <v>0.23038194444444443</v>
      </c>
      <c r="S17" s="93">
        <f>SUM(N17:N19)+R17</f>
        <v>0.26795138888888875</v>
      </c>
      <c r="T17" s="68">
        <v>2</v>
      </c>
    </row>
    <row r="18" spans="1:20" s="69" customFormat="1" ht="18" customHeight="1">
      <c r="A18" s="49"/>
      <c r="B18" s="50"/>
      <c r="C18" s="54"/>
      <c r="D18" s="76"/>
      <c r="E18" s="53"/>
      <c r="F18" s="54"/>
      <c r="G18" s="100"/>
      <c r="H18" s="101"/>
      <c r="I18" s="102"/>
      <c r="J18" s="132">
        <v>2</v>
      </c>
      <c r="K18" s="133">
        <f>M17+$R$9</f>
        <v>0.5682060185185185</v>
      </c>
      <c r="L18" s="134">
        <v>0.6613888888888889</v>
      </c>
      <c r="M18" s="133">
        <v>0.6739120370370371</v>
      </c>
      <c r="N18" s="135">
        <f>M18-L18</f>
        <v>0.012523148148148144</v>
      </c>
      <c r="O18" s="136">
        <f>L18-K18</f>
        <v>0.09318287037037043</v>
      </c>
      <c r="P18" s="150">
        <f>$L$10/O18/24</f>
        <v>13.414482672959872</v>
      </c>
      <c r="Q18" s="104"/>
      <c r="R18" s="149"/>
      <c r="S18" s="93"/>
      <c r="T18" s="68"/>
    </row>
    <row r="19" spans="1:20" s="69" customFormat="1" ht="18" customHeight="1">
      <c r="A19" s="49"/>
      <c r="B19" s="50"/>
      <c r="C19" s="54"/>
      <c r="D19" s="76"/>
      <c r="E19" s="53"/>
      <c r="F19" s="54"/>
      <c r="G19" s="100"/>
      <c r="H19" s="101"/>
      <c r="I19" s="102"/>
      <c r="J19" s="70">
        <v>3</v>
      </c>
      <c r="K19" s="94">
        <f>M18+$R$10</f>
        <v>0.7016898148148148</v>
      </c>
      <c r="L19" s="95">
        <v>0.7543634259259259</v>
      </c>
      <c r="M19" s="96">
        <v>0.7679513888888888</v>
      </c>
      <c r="N19" s="97">
        <f>M19-L19</f>
        <v>0.01358796296296294</v>
      </c>
      <c r="O19" s="74">
        <f>L19-K19</f>
        <v>0.05267361111111102</v>
      </c>
      <c r="P19" s="105">
        <f>$L$11/O19/24</f>
        <v>15.820698747528043</v>
      </c>
      <c r="Q19" s="104"/>
      <c r="R19" s="149"/>
      <c r="S19" s="93"/>
      <c r="T19" s="68"/>
    </row>
    <row r="20" spans="1:20" ht="12.75">
      <c r="A20" s="148" t="s">
        <v>108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</row>
    <row r="21" spans="1:20" s="69" customFormat="1" ht="18" customHeight="1">
      <c r="A21" s="49">
        <v>1</v>
      </c>
      <c r="B21" s="50">
        <v>105</v>
      </c>
      <c r="C21" s="54" t="s">
        <v>41</v>
      </c>
      <c r="D21" s="76" t="s">
        <v>42</v>
      </c>
      <c r="E21" s="53"/>
      <c r="F21" s="54" t="s">
        <v>109</v>
      </c>
      <c r="G21" s="100" t="s">
        <v>110</v>
      </c>
      <c r="H21" s="101" t="s">
        <v>111</v>
      </c>
      <c r="I21" s="102" t="s">
        <v>103</v>
      </c>
      <c r="J21" s="58">
        <v>1</v>
      </c>
      <c r="K21" s="59">
        <v>0.4513888888888889</v>
      </c>
      <c r="L21" s="60">
        <v>0.5358680555555556</v>
      </c>
      <c r="M21" s="89">
        <v>0.5472453703703704</v>
      </c>
      <c r="N21" s="90">
        <f>M21-L21</f>
        <v>0.011377314814814743</v>
      </c>
      <c r="O21" s="63">
        <f>L21-K21</f>
        <v>0.08447916666666672</v>
      </c>
      <c r="P21" s="103">
        <f>$L$9/O21/24</f>
        <v>14.796547472256465</v>
      </c>
      <c r="Q21" s="104">
        <f>SUM($L$9:$L$11)/R21/24</f>
        <v>14.465092918131596</v>
      </c>
      <c r="R21" s="149">
        <f>SUM(O21:O23)</f>
        <v>0.23043981481481474</v>
      </c>
      <c r="S21" s="93">
        <f>SUM(N21:N23)+R21</f>
        <v>0.26775462962962965</v>
      </c>
      <c r="T21" s="68">
        <v>2</v>
      </c>
    </row>
    <row r="22" spans="1:20" s="69" customFormat="1" ht="18" customHeight="1">
      <c r="A22" s="49"/>
      <c r="B22" s="50"/>
      <c r="C22" s="54"/>
      <c r="D22" s="76"/>
      <c r="E22" s="53"/>
      <c r="F22" s="54"/>
      <c r="G22" s="100"/>
      <c r="H22" s="101"/>
      <c r="I22" s="102"/>
      <c r="J22" s="132">
        <v>2</v>
      </c>
      <c r="K22" s="133">
        <f>M21+$R$9</f>
        <v>0.5680787037037037</v>
      </c>
      <c r="L22" s="134">
        <v>0.6613425925925925</v>
      </c>
      <c r="M22" s="133">
        <v>0.6737847222222223</v>
      </c>
      <c r="N22" s="135">
        <f>M22-L22</f>
        <v>0.012442129629629761</v>
      </c>
      <c r="O22" s="136">
        <f>L22-K22</f>
        <v>0.09326388888888881</v>
      </c>
      <c r="P22" s="150">
        <f>$L$10/O22/24</f>
        <v>13.402829486224881</v>
      </c>
      <c r="Q22" s="104"/>
      <c r="R22" s="149"/>
      <c r="S22" s="93"/>
      <c r="T22" s="68"/>
    </row>
    <row r="23" spans="1:20" s="69" customFormat="1" ht="18" customHeight="1">
      <c r="A23" s="49"/>
      <c r="B23" s="50"/>
      <c r="C23" s="54"/>
      <c r="D23" s="76"/>
      <c r="E23" s="53"/>
      <c r="F23" s="54"/>
      <c r="G23" s="100"/>
      <c r="H23" s="101"/>
      <c r="I23" s="102"/>
      <c r="J23" s="70">
        <v>3</v>
      </c>
      <c r="K23" s="94">
        <f>M22+$R$10</f>
        <v>0.7015625000000001</v>
      </c>
      <c r="L23" s="95">
        <v>0.7542592592592593</v>
      </c>
      <c r="M23" s="96">
        <v>0.7677546296296297</v>
      </c>
      <c r="N23" s="97">
        <f>M23-L23</f>
        <v>0.013495370370370408</v>
      </c>
      <c r="O23" s="74">
        <f>L23-K23</f>
        <v>0.05269675925925921</v>
      </c>
      <c r="P23" s="105">
        <f>$L$11/O23/24</f>
        <v>15.813749176367246</v>
      </c>
      <c r="Q23" s="104"/>
      <c r="R23" s="149"/>
      <c r="S23" s="93"/>
      <c r="T23" s="68"/>
    </row>
    <row r="24" spans="1:20" s="69" customFormat="1" ht="18" customHeight="1">
      <c r="A24" s="49">
        <v>2</v>
      </c>
      <c r="B24" s="50">
        <v>107</v>
      </c>
      <c r="C24" s="54" t="s">
        <v>112</v>
      </c>
      <c r="D24" s="76" t="s">
        <v>113</v>
      </c>
      <c r="E24" s="53"/>
      <c r="F24" s="54" t="s">
        <v>114</v>
      </c>
      <c r="G24" s="100" t="s">
        <v>115</v>
      </c>
      <c r="H24" s="101" t="s">
        <v>116</v>
      </c>
      <c r="I24" s="102" t="s">
        <v>103</v>
      </c>
      <c r="J24" s="58">
        <v>1</v>
      </c>
      <c r="K24" s="59">
        <v>0.4513888888888889</v>
      </c>
      <c r="L24" s="60">
        <v>0.5358912037037037</v>
      </c>
      <c r="M24" s="89">
        <v>0.547326388888889</v>
      </c>
      <c r="N24" s="90">
        <f t="shared" si="0"/>
        <v>0.01143518518518527</v>
      </c>
      <c r="O24" s="63">
        <f t="shared" si="1"/>
        <v>0.0845023148148148</v>
      </c>
      <c r="P24" s="103">
        <f>$L$9/O24/24</f>
        <v>14.79249417887961</v>
      </c>
      <c r="Q24" s="104">
        <f>SUM($L$9:$L$11)/R24/24</f>
        <v>14.467272818606526</v>
      </c>
      <c r="R24" s="149">
        <f>SUM(O24:O26)</f>
        <v>0.2304050925925925</v>
      </c>
      <c r="S24" s="93">
        <f>SUM(N24:N26)+R24</f>
        <v>0.26783564814814814</v>
      </c>
      <c r="T24" s="68">
        <v>2</v>
      </c>
    </row>
    <row r="25" spans="1:20" s="69" customFormat="1" ht="18" customHeight="1">
      <c r="A25" s="49"/>
      <c r="B25" s="50"/>
      <c r="C25" s="54"/>
      <c r="D25" s="76"/>
      <c r="E25" s="53"/>
      <c r="F25" s="54"/>
      <c r="G25" s="100"/>
      <c r="H25" s="101"/>
      <c r="I25" s="102"/>
      <c r="J25" s="132">
        <v>2</v>
      </c>
      <c r="K25" s="133">
        <f>M24+$R$9</f>
        <v>0.5681597222222223</v>
      </c>
      <c r="L25" s="134">
        <v>0.6613657407407407</v>
      </c>
      <c r="M25" s="133">
        <v>0.6738541666666666</v>
      </c>
      <c r="N25" s="135">
        <f t="shared" si="0"/>
        <v>0.012488425925925917</v>
      </c>
      <c r="O25" s="136">
        <f t="shared" si="1"/>
        <v>0.0932060185185184</v>
      </c>
      <c r="P25" s="150">
        <f>$L$10/O25/24</f>
        <v>13.411151123804812</v>
      </c>
      <c r="Q25" s="104"/>
      <c r="R25" s="149"/>
      <c r="S25" s="93"/>
      <c r="T25" s="68"/>
    </row>
    <row r="26" spans="1:20" s="69" customFormat="1" ht="18" customHeight="1">
      <c r="A26" s="49"/>
      <c r="B26" s="50"/>
      <c r="C26" s="54"/>
      <c r="D26" s="76"/>
      <c r="E26" s="53"/>
      <c r="F26" s="54"/>
      <c r="G26" s="100"/>
      <c r="H26" s="101"/>
      <c r="I26" s="102"/>
      <c r="J26" s="70">
        <v>3</v>
      </c>
      <c r="K26" s="94">
        <f>M25+$R$10</f>
        <v>0.7016319444444444</v>
      </c>
      <c r="L26" s="95">
        <v>0.7543287037037038</v>
      </c>
      <c r="M26" s="96">
        <v>0.7678356481481482</v>
      </c>
      <c r="N26" s="97">
        <f t="shared" si="0"/>
        <v>0.013506944444444446</v>
      </c>
      <c r="O26" s="74">
        <f t="shared" si="1"/>
        <v>0.05269675925925932</v>
      </c>
      <c r="P26" s="105">
        <f>$L$11/O26/24</f>
        <v>15.813749176367212</v>
      </c>
      <c r="Q26" s="104"/>
      <c r="R26" s="149"/>
      <c r="S26" s="93"/>
      <c r="T26" s="68"/>
    </row>
    <row r="27" spans="1:20" s="69" customFormat="1" ht="12.75" customHeight="1">
      <c r="A27" s="106"/>
      <c r="B27" s="107"/>
      <c r="C27" s="108"/>
      <c r="D27" s="109"/>
      <c r="E27" s="110"/>
      <c r="F27" s="108"/>
      <c r="G27" s="111"/>
      <c r="H27" s="109"/>
      <c r="I27" s="112"/>
      <c r="J27" s="113"/>
      <c r="K27" s="114"/>
      <c r="L27" s="115"/>
      <c r="M27" s="114"/>
      <c r="N27" s="114"/>
      <c r="O27" s="116"/>
      <c r="P27" s="117"/>
      <c r="Q27" s="117"/>
      <c r="R27" s="118"/>
      <c r="S27" s="118"/>
      <c r="T27" s="119"/>
    </row>
    <row r="28" spans="1:19" ht="30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8" ht="30" customHeight="1">
      <c r="A29" s="82"/>
      <c r="B29" s="82"/>
      <c r="D29" s="82"/>
      <c r="G29" s="82" t="s">
        <v>49</v>
      </c>
      <c r="J29" s="82" t="s">
        <v>50</v>
      </c>
      <c r="L29" s="82"/>
      <c r="M29" s="82"/>
      <c r="N29" s="82"/>
      <c r="O29" s="82"/>
      <c r="P29" s="82"/>
      <c r="Q29" s="82"/>
      <c r="R29" s="82"/>
    </row>
    <row r="30" spans="1:18" ht="30" customHeight="1">
      <c r="A30" s="82"/>
      <c r="B30" s="82"/>
      <c r="D30" s="82"/>
      <c r="G30" s="82" t="s">
        <v>51</v>
      </c>
      <c r="J30" s="82" t="s">
        <v>52</v>
      </c>
      <c r="K30" s="82"/>
      <c r="L30" s="82" t="s">
        <v>53</v>
      </c>
      <c r="M30" s="82"/>
      <c r="N30" s="82"/>
      <c r="O30" s="82"/>
      <c r="P30" s="82"/>
      <c r="Q30" s="82"/>
      <c r="R30" s="82"/>
    </row>
    <row r="31" spans="1:19" ht="30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30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ht="12.75">
      <c r="A33" s="120"/>
    </row>
    <row r="34" ht="12.75">
      <c r="A34" s="81"/>
    </row>
    <row r="35" ht="12.75">
      <c r="A35" s="81"/>
    </row>
  </sheetData>
  <sheetProtection selectLockedCells="1" selectUnlockedCells="1"/>
  <mergeCells count="72">
    <mergeCell ref="A3:S3"/>
    <mergeCell ref="A4:T4"/>
    <mergeCell ref="A5:T5"/>
    <mergeCell ref="A6:T6"/>
    <mergeCell ref="A7:T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T9:T12"/>
    <mergeCell ref="A13:T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Q14:Q16"/>
    <mergeCell ref="R14:R16"/>
    <mergeCell ref="S14:S16"/>
    <mergeCell ref="T14:T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Q17:Q19"/>
    <mergeCell ref="R17:R19"/>
    <mergeCell ref="S17:S19"/>
    <mergeCell ref="T17:T19"/>
    <mergeCell ref="A20:T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Q21:Q23"/>
    <mergeCell ref="R21:R23"/>
    <mergeCell ref="S21:S23"/>
    <mergeCell ref="T21:T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Q24:Q26"/>
    <mergeCell ref="R24:R26"/>
    <mergeCell ref="S24:S26"/>
    <mergeCell ref="T24:T26"/>
  </mergeCells>
  <conditionalFormatting sqref="N14:N15">
    <cfRule type="cellIs" priority="1" dxfId="0" operator="greaterThan" stopIfTrue="1">
      <formula>0.0138888888888889</formula>
    </cfRule>
  </conditionalFormatting>
  <conditionalFormatting sqref="N16:N19 N21:N26">
    <cfRule type="cellIs" priority="2" dxfId="0" operator="greaterThan" stopIfTrue="1">
      <formula>0.0208333333333333</formula>
    </cfRule>
  </conditionalFormatting>
  <conditionalFormatting sqref="P14:Q19 P21:Q26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&amp;R&amp;8© Комитет по ДКП ФКСР, 2015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ТОШИБА</dc:creator>
  <cp:keywords/>
  <dc:description/>
  <cp:lastModifiedBy>O K</cp:lastModifiedBy>
  <cp:lastPrinted>2018-09-08T17:58:06Z</cp:lastPrinted>
  <dcterms:created xsi:type="dcterms:W3CDTF">2010-01-21T11:17:41Z</dcterms:created>
  <dcterms:modified xsi:type="dcterms:W3CDTF">2018-10-14T13:10:36Z</dcterms:modified>
  <cp:category/>
  <cp:version/>
  <cp:contentType/>
  <cp:contentStatus/>
  <cp:revision>6</cp:revision>
</cp:coreProperties>
</file>