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440" windowHeight="11100" tabRatio="929" activeTab="2"/>
  </bookViews>
  <sheets>
    <sheet name="МП СП" sheetId="1" r:id="rId1"/>
    <sheet name="ППД КПД" sheetId="2" r:id="rId2"/>
    <sheet name="ппюю" sheetId="3" r:id="rId3"/>
    <sheet name="мол 4 и с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5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7">'МП СП'!$A$1:$W$15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xlfn.RANK.EQ" hidden="1">#NAME?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1">#REF!</definedName>
    <definedName name="Excel_BuiltIn__FilterDatabase_1_1">#REF!</definedName>
    <definedName name="Excel_BuiltIn__FilterDatabase_1_1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5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1_1">#REF!</definedName>
    <definedName name="Excel_BuiltIn_Print_Area_4_1_11">#REF!</definedName>
    <definedName name="Excel_BuiltIn_Print_Area_4_1_1_1">#REF!</definedName>
    <definedName name="Excel_BuiltIn_Print_Area_4_1_1_1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4_9">'ППД КПД'!$A$1:$W$23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1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5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_xlnm.Print_Titles" localSheetId="0">'МП СП'!$5:$6</definedName>
    <definedName name="_xlnm.Print_Titles" localSheetId="1">'ППД КПД'!$2:$8</definedName>
    <definedName name="_xlnm.Print_Titles" localSheetId="2">'ппюю'!$2:$9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5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5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3">'мол 4 и ст'!$A$2:$Q$18</definedName>
    <definedName name="_xlnm.Print_Area" localSheetId="0">'МП СП'!$A$1:$V$15</definedName>
    <definedName name="_xlnm.Print_Area" localSheetId="1">'ППД КПД'!$A$1:$X$23</definedName>
    <definedName name="_xlnm.Print_Area" localSheetId="2">'ппюю'!$A$1:$X$29</definedName>
  </definedNames>
  <calcPr fullCalcOnLoad="1"/>
</workbook>
</file>

<file path=xl/sharedStrings.xml><?xml version="1.0" encoding="utf-8"?>
<sst xmlns="http://schemas.openxmlformats.org/spreadsheetml/2006/main" count="387" uniqueCount="205">
  <si>
    <t>Фамилия, имя</t>
  </si>
  <si>
    <t>Звание, разряд</t>
  </si>
  <si>
    <t>№ паспорта ФКСР лошади</t>
  </si>
  <si>
    <t>Владелец                          лошади</t>
  </si>
  <si>
    <t>Команда, регион</t>
  </si>
  <si>
    <t>Тренер</t>
  </si>
  <si>
    <t>Попов А.</t>
  </si>
  <si>
    <t>КСК "Русский Алмаз", МО</t>
  </si>
  <si>
    <t>014689</t>
  </si>
  <si>
    <r>
      <t xml:space="preserve">ЕФРЕМОВА </t>
    </r>
    <r>
      <rPr>
        <sz val="10"/>
        <rFont val="Verdana"/>
        <family val="2"/>
      </rPr>
      <t>Диана, 2004</t>
    </r>
  </si>
  <si>
    <t>Исачкина Р.</t>
  </si>
  <si>
    <t>б/р</t>
  </si>
  <si>
    <t>кмс</t>
  </si>
  <si>
    <t>мс</t>
  </si>
  <si>
    <t>Белецкая В.</t>
  </si>
  <si>
    <t>013046</t>
  </si>
  <si>
    <t>ЧВ, Московская обл.</t>
  </si>
  <si>
    <t>ЧВ, Москва</t>
  </si>
  <si>
    <t>1ю</t>
  </si>
  <si>
    <r>
      <t xml:space="preserve">МАЛЕНКО </t>
    </r>
    <r>
      <rPr>
        <sz val="10"/>
        <rFont val="Verdana"/>
        <family val="2"/>
      </rPr>
      <t>Светлана</t>
    </r>
  </si>
  <si>
    <r>
      <t xml:space="preserve">ПРОЗОРОВА
</t>
    </r>
    <r>
      <rPr>
        <sz val="10"/>
        <rFont val="Verdana"/>
        <family val="2"/>
      </rPr>
      <t>Екатерина</t>
    </r>
  </si>
  <si>
    <t>МАЛЫЙ ПРИЗ</t>
  </si>
  <si>
    <t>Place</t>
  </si>
  <si>
    <t>Rider_ID</t>
  </si>
  <si>
    <t>Horse_ID</t>
  </si>
  <si>
    <t>Perc1</t>
  </si>
  <si>
    <t>Perc2</t>
  </si>
  <si>
    <t>Perc3</t>
  </si>
  <si>
    <t>PercSum</t>
  </si>
  <si>
    <t>ВЫЕЗДКА</t>
  </si>
  <si>
    <t>ПРЕДВАРИТЕЛЬНЫЙ ПРИЗ А. ДЕТИ.</t>
  </si>
  <si>
    <t>Технические результаты</t>
  </si>
  <si>
    <t>III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</si>
  <si>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</si>
  <si>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</si>
  <si>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</si>
  <si>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r>
      <t>Кличка лошади, г.р.,</t>
    </r>
    <r>
      <rPr>
        <i/>
        <sz val="8"/>
        <rFont val="Verdana"/>
        <family val="2"/>
      </rPr>
      <t xml:space="preserve"> </t>
    </r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</si>
  <si>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</si>
  <si>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</si>
  <si>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</si>
  <si>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</si>
  <si>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</si>
  <si>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</si>
  <si>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</si>
  <si>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</si>
  <si>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</si>
  <si>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</si>
  <si>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</si>
  <si>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 xml:space="preserve">Главный судья                                                                                                                                                              </t>
  </si>
  <si>
    <t xml:space="preserve">Главный секретарь                                                           </t>
  </si>
  <si>
    <t>Горская Т., 1К (Москва)</t>
  </si>
  <si>
    <t xml:space="preserve">ТЕХНИЧЕСКИЕ РЕЗУЛЬТАТЫ </t>
  </si>
  <si>
    <t>Команда</t>
  </si>
  <si>
    <t>Оценка</t>
  </si>
  <si>
    <t>Общая оценка</t>
  </si>
  <si>
    <t>ОШИБКИ</t>
  </si>
  <si>
    <t>Результат в %</t>
  </si>
  <si>
    <t>Рысь</t>
  </si>
  <si>
    <t>Шаг</t>
  </si>
  <si>
    <t>Галоп</t>
  </si>
  <si>
    <t>Подчинение</t>
  </si>
  <si>
    <t>Общее
 впечатление</t>
  </si>
  <si>
    <t>ПРЕДВАРИТЕЛЬНЫЙ ПРИЗ. ЮНОШИ.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</si>
  <si>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</si>
  <si>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Е</t>
  </si>
  <si>
    <t>ОБЩИЙ ЗАЧЁТ</t>
  </si>
  <si>
    <t>ЗАЧЕТ ДЛЯ ЮНОШЕЙ</t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</si>
  <si>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</si>
  <si>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</si>
  <si>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Выполн. норм.</t>
  </si>
  <si>
    <t>I</t>
  </si>
  <si>
    <t>вк</t>
  </si>
  <si>
    <t>ЗАЧЁТ ДЛЯ ДЕТЕЙ</t>
  </si>
  <si>
    <t>Всего %</t>
  </si>
  <si>
    <t>ошибки</t>
  </si>
  <si>
    <t>СРЕДНИЙ ПРИЗ №1</t>
  </si>
  <si>
    <r>
      <t xml:space="preserve">ПОПОВ </t>
    </r>
    <r>
      <rPr>
        <sz val="11"/>
        <rFont val="Verdana"/>
        <family val="2"/>
      </rPr>
      <t>Егор, 2003</t>
    </r>
  </si>
  <si>
    <r>
      <t xml:space="preserve">СЭР ОФ ФРИДОМ-08, </t>
    </r>
    <r>
      <rPr>
        <sz val="11"/>
        <rFont val="Verdana"/>
        <family val="2"/>
      </rPr>
      <t>мер., гнед., ольд., Сэр Доннэрхол, Германия</t>
    </r>
  </si>
  <si>
    <t>015687</t>
  </si>
  <si>
    <t>016377</t>
  </si>
  <si>
    <t>005671</t>
  </si>
  <si>
    <t>017380</t>
  </si>
  <si>
    <t>Бухвостова А.</t>
  </si>
  <si>
    <t>016187</t>
  </si>
  <si>
    <t>КСК "Радужный"
 Кировская область</t>
  </si>
  <si>
    <t>013553</t>
  </si>
  <si>
    <r>
      <t xml:space="preserve">БУХВОСТОВА </t>
    </r>
    <r>
      <rPr>
        <sz val="11"/>
        <rFont val="Verdana"/>
        <family val="2"/>
      </rPr>
      <t>Анна</t>
    </r>
  </si>
  <si>
    <r>
      <t xml:space="preserve">АБСЕНТ-06, </t>
    </r>
    <r>
      <rPr>
        <sz val="11"/>
        <rFont val="Verdana"/>
        <family val="2"/>
      </rPr>
      <t>жер., гнед., ганн., Арлекино</t>
    </r>
  </si>
  <si>
    <r>
      <t xml:space="preserve">ВИРГИНИЯ-08, </t>
    </r>
    <r>
      <rPr>
        <sz val="11"/>
        <rFont val="Verdana"/>
        <family val="2"/>
      </rPr>
      <t>коб., гнед., ганн., Гранд, Беларусь</t>
    </r>
  </si>
  <si>
    <t>Флоринская Н.</t>
  </si>
  <si>
    <t>Марьина Л.</t>
  </si>
  <si>
    <t>ОБЩИЙ ЗАЧЕТ</t>
  </si>
  <si>
    <t>007779</t>
  </si>
  <si>
    <t>017582</t>
  </si>
  <si>
    <t>016859</t>
  </si>
  <si>
    <t>011920</t>
  </si>
  <si>
    <t>019023</t>
  </si>
  <si>
    <t xml:space="preserve">Исачкина Р.В.
</t>
  </si>
  <si>
    <t>027204</t>
  </si>
  <si>
    <t>ЗАЧЁТ ДЛЯ СПОРТСМЕНОВ-ЛЮБИТЕЛЕЙ</t>
  </si>
  <si>
    <t>025490</t>
  </si>
  <si>
    <t>019886</t>
  </si>
  <si>
    <t>033003</t>
  </si>
  <si>
    <t>020208</t>
  </si>
  <si>
    <r>
      <t xml:space="preserve">СТЕПАНОВА </t>
    </r>
    <r>
      <rPr>
        <sz val="12"/>
        <rFont val="Verdana"/>
        <family val="2"/>
      </rPr>
      <t>Валентина</t>
    </r>
  </si>
  <si>
    <t>065504</t>
  </si>
  <si>
    <t>012055</t>
  </si>
  <si>
    <t xml:space="preserve">Егорова Н.А.
</t>
  </si>
  <si>
    <t>Фамилия, имя всадника</t>
  </si>
  <si>
    <t>Кличка лошади</t>
  </si>
  <si>
    <t>Рег.№ лошади</t>
  </si>
  <si>
    <t>Общее 
впечатление</t>
  </si>
  <si>
    <t>% на С</t>
  </si>
  <si>
    <t>012903</t>
  </si>
  <si>
    <t>ПРЕДВАРИТЕЛЬНАЯ ЕЗДА ФЕИ  ДЛЯ ЛОШАДЕЙ 7 лет.</t>
  </si>
  <si>
    <t>ЗАЧЕТ ДЛЯ СПОРТСМЕНОВ-ЛЮБИТЕЛЕЙ</t>
  </si>
  <si>
    <t>КСК "Рекорд",
 Московская обл.</t>
  </si>
  <si>
    <r>
      <t xml:space="preserve">КОРНЕВА </t>
    </r>
    <r>
      <rPr>
        <sz val="10"/>
        <rFont val="Verdana"/>
        <family val="2"/>
      </rPr>
      <t>Ксения, 2004</t>
    </r>
  </si>
  <si>
    <r>
      <t xml:space="preserve">ФЛАВИЯ-08, </t>
    </r>
    <r>
      <rPr>
        <sz val="9"/>
        <rFont val="Verdana"/>
        <family val="2"/>
      </rPr>
      <t>кобыла, сер. полукр., Вождь, Московская обл</t>
    </r>
  </si>
  <si>
    <r>
      <t xml:space="preserve">ПРОВИНЦИЯ-09, </t>
    </r>
    <r>
      <rPr>
        <sz val="9"/>
        <rFont val="Verdana"/>
        <family val="2"/>
      </rPr>
      <t>коб., гнед., ПСЛ, Горзный, Россия</t>
    </r>
  </si>
  <si>
    <r>
      <t xml:space="preserve">ФИАЛКА-09, </t>
    </r>
    <r>
      <rPr>
        <sz val="9"/>
        <rFont val="Verdana"/>
        <family val="2"/>
      </rPr>
      <t>коб., гнед., полук.спорт., Киприот, Россия</t>
    </r>
  </si>
  <si>
    <r>
      <t xml:space="preserve">БЭТМЕН-13, </t>
    </r>
    <r>
      <rPr>
        <sz val="9"/>
        <rFont val="Verdana"/>
        <family val="2"/>
      </rPr>
      <t>жер., рыж., ПСЛ, Россия</t>
    </r>
  </si>
  <si>
    <r>
      <t xml:space="preserve">ВИНД-08, </t>
    </r>
    <r>
      <rPr>
        <sz val="9"/>
        <rFont val="Verdana"/>
        <family val="2"/>
      </rPr>
      <t>коб., рыж., ганн., Волькентаз II, Германия</t>
    </r>
  </si>
  <si>
    <t>021125</t>
  </si>
  <si>
    <t>020075</t>
  </si>
  <si>
    <t>Гурьянова Г., ВК (Московская обл.)</t>
  </si>
  <si>
    <r>
      <t xml:space="preserve">ГУРИНА 
</t>
    </r>
    <r>
      <rPr>
        <sz val="11"/>
        <rFont val="Verdana"/>
        <family val="2"/>
      </rPr>
      <t>Людмила</t>
    </r>
  </si>
  <si>
    <r>
      <t>ДОМИНАТОР-10,</t>
    </r>
    <r>
      <rPr>
        <sz val="11"/>
        <rFont val="Verdana"/>
        <family val="2"/>
      </rPr>
      <t xml:space="preserve"> жер., гнед., ольден., Sir Donerhall I, Германия </t>
    </r>
  </si>
  <si>
    <r>
      <t>ФЛАМИНГО-10,</t>
    </r>
    <r>
      <rPr>
        <sz val="11"/>
        <rFont val="Verdana"/>
        <family val="2"/>
      </rPr>
      <t xml:space="preserve"> мер., рыж., ган., Флорискаунт - Росина, Германия</t>
    </r>
  </si>
  <si>
    <r>
      <t xml:space="preserve">ФЛОРИНСКАЯ 
</t>
    </r>
    <r>
      <rPr>
        <sz val="11"/>
        <rFont val="Verdana"/>
        <family val="2"/>
      </rPr>
      <t>Надежда</t>
    </r>
  </si>
  <si>
    <r>
      <t xml:space="preserve">ФАКИР-07, </t>
    </r>
    <r>
      <rPr>
        <sz val="11"/>
        <rFont val="Verdana"/>
        <family val="2"/>
      </rPr>
      <t>мерин, гн. полукр., Киприот ЗАО "Марийское"</t>
    </r>
  </si>
  <si>
    <t>% на Е</t>
  </si>
  <si>
    <t>ПРЕДВАРИТЕЛЬНАЯ ЕЗДА ФЕИ  ДЛЯ ЛОШАДЕЙ 6 лет.</t>
  </si>
  <si>
    <t>020707</t>
  </si>
  <si>
    <t>041899</t>
  </si>
  <si>
    <t>015387</t>
  </si>
  <si>
    <t>030189</t>
  </si>
  <si>
    <t>007900</t>
  </si>
  <si>
    <t>ДЖЕРОМ-14</t>
  </si>
  <si>
    <t>010789</t>
  </si>
  <si>
    <t>017384</t>
  </si>
  <si>
    <r>
      <t xml:space="preserve">МИХЕЕВА
</t>
    </r>
    <r>
      <rPr>
        <sz val="10"/>
        <rFont val="Verdana"/>
        <family val="2"/>
      </rPr>
      <t>Яна</t>
    </r>
  </si>
  <si>
    <t>031188</t>
  </si>
  <si>
    <r>
      <t xml:space="preserve">ГРАНД ПРИОР-10, </t>
    </r>
    <r>
      <rPr>
        <sz val="9"/>
        <rFont val="Verdana"/>
        <family val="2"/>
      </rPr>
      <t xml:space="preserve">жер., рыж., голшт., Аристей, </t>
    </r>
  </si>
  <si>
    <r>
      <t>РАФАЭЛЬ-12,</t>
    </r>
    <r>
      <rPr>
        <sz val="9"/>
        <rFont val="Verdana"/>
        <family val="2"/>
      </rPr>
      <t xml:space="preserve"> мер., сер., Now Or Never - Ramona, Германия</t>
    </r>
  </si>
  <si>
    <t>020706</t>
  </si>
  <si>
    <t>ОТКРЫТЫЙ КУБОК КСК "РУССКИЙ АЛМАЗ" ПО ВЫЕЗДКЕ, 8 ЭТАП</t>
  </si>
  <si>
    <t>12 августа 2018 г.</t>
  </si>
  <si>
    <r>
      <t xml:space="preserve">ГУРИНА </t>
    </r>
    <r>
      <rPr>
        <sz val="11"/>
        <rFont val="Verdana"/>
        <family val="2"/>
      </rPr>
      <t>Людмила</t>
    </r>
  </si>
  <si>
    <r>
      <t xml:space="preserve">БУХВОСТОВА
</t>
    </r>
    <r>
      <rPr>
        <sz val="11"/>
        <rFont val="Verdana"/>
        <family val="2"/>
      </rPr>
      <t>Анна</t>
    </r>
  </si>
  <si>
    <r>
      <t xml:space="preserve">ДИНАМИКО-10 </t>
    </r>
    <r>
      <rPr>
        <sz val="11"/>
        <rFont val="Verdana"/>
        <family val="2"/>
      </rPr>
      <t>мер., гнед., ольд., Дилано, Германия</t>
    </r>
  </si>
  <si>
    <r>
      <t xml:space="preserve">Судьи: Е - Семенова Ю., ВК (Москва), </t>
    </r>
    <r>
      <rPr>
        <b/>
        <sz val="14"/>
        <rFont val="Verdana"/>
        <family val="2"/>
      </rPr>
      <t xml:space="preserve">С - Орлова Е.,  ВК (Москва), </t>
    </r>
    <r>
      <rPr>
        <sz val="14"/>
        <rFont val="Verdana"/>
        <family val="2"/>
      </rPr>
      <t xml:space="preserve"> М - Гурьянова Г., ВК (Московская обл.) </t>
    </r>
  </si>
  <si>
    <r>
      <t xml:space="preserve">САВОЙ-11 </t>
    </r>
    <r>
      <rPr>
        <sz val="11"/>
        <rFont val="Verdana"/>
        <family val="2"/>
      </rPr>
      <t>жер., т-гнед., ПСЛ, Виват, Россия</t>
    </r>
  </si>
  <si>
    <r>
      <t xml:space="preserve">БРЫКСИНА </t>
    </r>
    <r>
      <rPr>
        <sz val="11"/>
        <rFont val="Verdana"/>
        <family val="2"/>
      </rPr>
      <t>Мария, 2003</t>
    </r>
  </si>
  <si>
    <r>
      <t xml:space="preserve">ХОРУЖЕНКО </t>
    </r>
    <r>
      <rPr>
        <sz val="11"/>
        <rFont val="Verdana"/>
        <family val="2"/>
      </rPr>
      <t>Елизавета, 2001</t>
    </r>
  </si>
  <si>
    <r>
      <t>ТАЙНА-03,</t>
    </r>
    <r>
      <rPr>
        <sz val="11"/>
        <rFont val="Verdana"/>
        <family val="2"/>
      </rPr>
      <t xml:space="preserve"> коб., рыж., пом., Россия</t>
    </r>
  </si>
  <si>
    <t>006678</t>
  </si>
  <si>
    <t>020325</t>
  </si>
  <si>
    <t>019194</t>
  </si>
  <si>
    <t>020708</t>
  </si>
  <si>
    <t xml:space="preserve">Лузянин А.В.
</t>
  </si>
  <si>
    <t>Горохова</t>
  </si>
  <si>
    <t xml:space="preserve">Арапова Л.Н.
</t>
  </si>
  <si>
    <t xml:space="preserve">Габдуллина Т.Ф.
</t>
  </si>
  <si>
    <t>035188</t>
  </si>
  <si>
    <t>006866</t>
  </si>
  <si>
    <r>
      <t>МАРЬИНА</t>
    </r>
    <r>
      <rPr>
        <sz val="11"/>
        <rFont val="Verdana"/>
        <family val="2"/>
      </rPr>
      <t xml:space="preserve"> Людмила</t>
    </r>
  </si>
  <si>
    <r>
      <t xml:space="preserve">ОРФЕЙ-05, </t>
    </r>
    <r>
      <rPr>
        <sz val="11"/>
        <rFont val="Verdana"/>
        <family val="2"/>
      </rPr>
      <t>мер., гнед., трак., Фрагмент, Беларусь</t>
    </r>
  </si>
  <si>
    <r>
      <t xml:space="preserve">АРАПОВА </t>
    </r>
    <r>
      <rPr>
        <sz val="11"/>
        <rFont val="Verdana"/>
        <family val="2"/>
      </rPr>
      <t>Любовь</t>
    </r>
  </si>
  <si>
    <r>
      <t xml:space="preserve">ДОНКАЙЗЕР-09, </t>
    </r>
    <r>
      <rPr>
        <sz val="11"/>
        <rFont val="Verdana"/>
        <family val="2"/>
      </rPr>
      <t>мерин, т.-гн. полукр., Домбай, Кировский к/з</t>
    </r>
  </si>
  <si>
    <r>
      <t xml:space="preserve">ГОРОХОВА
</t>
    </r>
    <r>
      <rPr>
        <sz val="11"/>
        <rFont val="Verdana"/>
        <family val="2"/>
      </rPr>
      <t>Софья</t>
    </r>
  </si>
  <si>
    <r>
      <t xml:space="preserve">КОНДАУРОВА
</t>
    </r>
    <r>
      <rPr>
        <sz val="11"/>
        <rFont val="Verdana"/>
        <family val="2"/>
      </rPr>
      <t>Дарья, 1996</t>
    </r>
  </si>
  <si>
    <r>
      <t>ЭВАЛАР-08</t>
    </r>
    <r>
      <rPr>
        <sz val="11"/>
        <rFont val="Verdana"/>
        <family val="2"/>
      </rPr>
      <t>, мер., рыж, трак.. Алекс, Россия</t>
    </r>
  </si>
  <si>
    <r>
      <t xml:space="preserve">ГАБДУЛЛИНА </t>
    </r>
    <r>
      <rPr>
        <sz val="11"/>
        <rFont val="Verdana"/>
        <family val="2"/>
      </rPr>
      <t>Тамара</t>
    </r>
  </si>
  <si>
    <r>
      <t>РЕГАЛАКС-07,</t>
    </r>
    <r>
      <rPr>
        <sz val="11"/>
        <rFont val="Verdana"/>
        <family val="2"/>
      </rPr>
      <t xml:space="preserve"> жер., гнед., ЧКВ,Россия</t>
    </r>
  </si>
  <si>
    <r>
      <t xml:space="preserve">ШЕВЦОВА
</t>
    </r>
    <r>
      <rPr>
        <sz val="11"/>
        <rFont val="Verdana"/>
        <family val="2"/>
      </rPr>
      <t>Алина, 1999</t>
    </r>
  </si>
  <si>
    <r>
      <t xml:space="preserve">ДОНАТЕЛЛО-08, </t>
    </r>
    <r>
      <rPr>
        <sz val="11"/>
        <rFont val="Verdana"/>
        <family val="2"/>
      </rPr>
      <t>мер., гн., ган., Deddy Cool и Waimea, Германия</t>
    </r>
  </si>
  <si>
    <r>
      <t xml:space="preserve">ДЖАСТ НАУ-10, </t>
    </r>
    <r>
      <rPr>
        <sz val="11"/>
        <rFont val="Verdana"/>
        <family val="2"/>
      </rPr>
      <t>мер., сер., ганн., Нау О Невер М</t>
    </r>
  </si>
  <si>
    <r>
      <t xml:space="preserve">КВЕНТИН-12, </t>
    </r>
    <r>
      <rPr>
        <sz val="11"/>
        <rFont val="Verdana"/>
        <family val="2"/>
      </rPr>
      <t>жер., вюртенберг., Кадрофино Делюкс, Германия</t>
    </r>
  </si>
  <si>
    <r>
      <t xml:space="preserve">АНОХИНА </t>
    </r>
    <r>
      <rPr>
        <sz val="11"/>
        <rFont val="Verdana"/>
        <family val="2"/>
      </rPr>
      <t>Марина</t>
    </r>
  </si>
  <si>
    <r>
      <t xml:space="preserve">ПАРАДИЗ-04, </t>
    </r>
    <r>
      <rPr>
        <sz val="11"/>
        <rFont val="Verdana"/>
        <family val="2"/>
      </rPr>
      <t>жер., сол., пом., Арлекин, Тверская обл.</t>
    </r>
  </si>
  <si>
    <r>
      <rPr>
        <b/>
        <sz val="11"/>
        <rFont val="Verdana"/>
        <family val="2"/>
      </rPr>
      <t>ВИТАС-12</t>
    </r>
    <r>
      <rPr>
        <sz val="11"/>
        <rFont val="Verdana"/>
        <family val="2"/>
      </rPr>
      <t>, т-гн., мер., вестф., Виталис - Рубина, Германия</t>
    </r>
  </si>
  <si>
    <r>
      <rPr>
        <b/>
        <sz val="11"/>
        <rFont val="Verdana"/>
        <family val="2"/>
      </rPr>
      <t>ФАН-ФАН-12, жер.</t>
    </r>
    <r>
      <rPr>
        <sz val="11"/>
        <rFont val="Verdana"/>
        <family val="2"/>
      </rPr>
      <t>, гнед., ган., Fidertanz - Denize La Jolie, Германия</t>
    </r>
  </si>
  <si>
    <t>ПРЕДВАРИТЕЛЬНАЯ ЕЗДА ФЕИ  ДЛЯ ЛОШАДЕЙ 5 лет.</t>
  </si>
  <si>
    <t>ЕЗДА ФЕИ  ДЛЯ ЛОШАДЕЙ 4 лет.</t>
  </si>
  <si>
    <r>
      <t xml:space="preserve">СЕРГЕЕНКОВА </t>
    </r>
    <r>
      <rPr>
        <sz val="12"/>
        <rFont val="Verdana"/>
        <family val="2"/>
      </rPr>
      <t>Ольга</t>
    </r>
  </si>
  <si>
    <r>
      <t xml:space="preserve">КЬЮИ-13, </t>
    </r>
    <r>
      <rPr>
        <sz val="12"/>
        <rFont val="Verdana"/>
        <family val="2"/>
      </rPr>
      <t>мер., рыж., ганн., Кватерхолл, Германия</t>
    </r>
  </si>
  <si>
    <r>
      <t xml:space="preserve">КОЛЯПКИНА
</t>
    </r>
    <r>
      <rPr>
        <sz val="12"/>
        <rFont val="Verdana"/>
        <family val="2"/>
      </rPr>
      <t>Анастасия</t>
    </r>
  </si>
  <si>
    <r>
      <t xml:space="preserve">БУХВОСТОВА
</t>
    </r>
    <r>
      <rPr>
        <sz val="12"/>
        <rFont val="Verdana"/>
        <family val="2"/>
      </rPr>
      <t>Анна</t>
    </r>
  </si>
  <si>
    <r>
      <t xml:space="preserve">СИЕННА-11, </t>
    </r>
    <r>
      <rPr>
        <sz val="12"/>
        <rFont val="Verdana"/>
        <family val="2"/>
      </rPr>
      <t>коб., рыж., ольд., Сир донерхал, Германия</t>
    </r>
  </si>
  <si>
    <r>
      <t xml:space="preserve">КОМАНДНЫЙ ПРИЗ. ДЕТИ, </t>
    </r>
    <r>
      <rPr>
        <b/>
        <sz val="12"/>
        <rFont val="Verdana"/>
        <family val="2"/>
      </rPr>
      <t>ОБЩИЙ ЗАЧЕТ</t>
    </r>
  </si>
  <si>
    <t xml:space="preserve">Судьи: Семенова Ю., ВК (Москва), Гурьянова Г., ВК (Московская обл.), Орлова Е.,  ВК (Москва) </t>
  </si>
  <si>
    <t>12 август 2018 г.</t>
  </si>
  <si>
    <t>016840</t>
  </si>
  <si>
    <r>
      <t>КРИСТАЛЛ ЭНДЖЕЛ-12,</t>
    </r>
    <r>
      <rPr>
        <sz val="9"/>
        <rFont val="Verdana"/>
        <family val="2"/>
      </rPr>
      <t xml:space="preserve"> мерин, сер. полукр., Каро, Курская обл</t>
    </r>
  </si>
  <si>
    <t>013697</t>
  </si>
  <si>
    <t xml:space="preserve">Анастасьев Е.С.
</t>
  </si>
  <si>
    <t>019403</t>
  </si>
  <si>
    <t xml:space="preserve">Горев К.А.
</t>
  </si>
  <si>
    <r>
      <t xml:space="preserve">БАЛУ ДЖУНИОР БИ-12, </t>
    </r>
    <r>
      <rPr>
        <sz val="12"/>
        <rFont val="Verdana"/>
        <family val="2"/>
      </rPr>
      <t>мерин, гн. бавар., Балу Ду Рует, Германия</t>
    </r>
  </si>
  <si>
    <t>020995</t>
  </si>
  <si>
    <t>020914</t>
  </si>
  <si>
    <r>
      <t xml:space="preserve">Судьи: Е - Гурьянова Г., ВК (Московская обл.), </t>
    </r>
    <r>
      <rPr>
        <b/>
        <sz val="14"/>
        <rFont val="Verdana"/>
        <family val="2"/>
      </rPr>
      <t xml:space="preserve">С - Семенова Ю., ВК (Москва), </t>
    </r>
    <r>
      <rPr>
        <sz val="14"/>
        <rFont val="Verdana"/>
        <family val="2"/>
      </rPr>
      <t xml:space="preserve"> М - Орлова Е.,  ВК (Москва)</t>
    </r>
  </si>
  <si>
    <t>2ю</t>
  </si>
  <si>
    <r>
      <t>БУХВОСТОВА</t>
    </r>
    <r>
      <rPr>
        <sz val="11"/>
        <rFont val="Verdana"/>
        <family val="2"/>
      </rPr>
      <t xml:space="preserve"> Анна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</si>
</sst>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&quot;р.&quot;_-;\-* #,##0.00&quot;р.&quot;_-;_-* \-??&quot;р.&quot;_-;_-@_-"/>
    <numFmt numFmtId="173" formatCode="dd\ mmmm\ yyyy&quot; г.&quot;;@"/>
    <numFmt numFmtId="174" formatCode="hh:mm"/>
    <numFmt numFmtId="175" formatCode="0.000"/>
    <numFmt numFmtId="176" formatCode="#,##0.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d/mm/yy;@"/>
  </numFmts>
  <fonts count="79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 Cyr"/>
      <family val="2"/>
    </font>
    <font>
      <b/>
      <i/>
      <sz val="10"/>
      <name val="Verdana"/>
      <family val="2"/>
    </font>
    <font>
      <b/>
      <i/>
      <sz val="16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0"/>
      <color indexed="8"/>
      <name val="Verdana"/>
      <family val="2"/>
    </font>
    <font>
      <sz val="1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9"/>
      <name val="Times New Roman"/>
      <family val="1"/>
    </font>
    <font>
      <i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8"/>
      <name val="Verdana"/>
      <family val="2"/>
    </font>
    <font>
      <sz val="11"/>
      <color indexed="8"/>
      <name val="Verdana"/>
      <family val="2"/>
    </font>
    <font>
      <b/>
      <sz val="9"/>
      <name val="Verdana"/>
      <family val="2"/>
    </font>
    <font>
      <sz val="11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8"/>
      <name val="Arial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18"/>
      <name val="Verdana"/>
      <family val="2"/>
    </font>
    <font>
      <sz val="12"/>
      <name val="Arial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sz val="16"/>
      <name val="Verdana"/>
      <family val="2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6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6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6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6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6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6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6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62" fillId="3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62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6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3" fillId="34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6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63" fillId="40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63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6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35" borderId="0" applyNumberFormat="0" applyBorder="0" applyAlignment="0" applyProtection="0"/>
    <xf numFmtId="0" fontId="6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6" borderId="0" applyNumberFormat="0" applyBorder="0" applyAlignment="0" applyProtection="0"/>
    <xf numFmtId="0" fontId="6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3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51" borderId="0" applyNumberFormat="0" applyBorder="0" applyAlignment="0" applyProtection="0"/>
    <xf numFmtId="0" fontId="4" fillId="3" borderId="0" applyNumberFormat="0" applyBorder="0" applyAlignment="0" applyProtection="0"/>
    <xf numFmtId="0" fontId="5" fillId="52" borderId="1" applyNumberFormat="0" applyAlignment="0" applyProtection="0"/>
    <xf numFmtId="0" fontId="6" fillId="53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54" borderId="0" applyNumberFormat="0" applyBorder="0" applyAlignment="0" applyProtection="0"/>
    <xf numFmtId="0" fontId="0" fillId="55" borderId="7" applyNumberFormat="0" applyAlignment="0" applyProtection="0"/>
    <xf numFmtId="0" fontId="15" fillId="52" borderId="8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63" fillId="56" borderId="0" applyNumberFormat="0" applyBorder="0" applyAlignment="0" applyProtection="0"/>
    <xf numFmtId="0" fontId="3" fillId="48" borderId="0" applyNumberFormat="0" applyBorder="0" applyAlignment="0" applyProtection="0"/>
    <xf numFmtId="0" fontId="63" fillId="57" borderId="0" applyNumberFormat="0" applyBorder="0" applyAlignment="0" applyProtection="0"/>
    <xf numFmtId="0" fontId="3" fillId="49" borderId="0" applyNumberFormat="0" applyBorder="0" applyAlignment="0" applyProtection="0"/>
    <xf numFmtId="0" fontId="63" fillId="58" borderId="0" applyNumberFormat="0" applyBorder="0" applyAlignment="0" applyProtection="0"/>
    <xf numFmtId="0" fontId="3" fillId="50" borderId="0" applyNumberFormat="0" applyBorder="0" applyAlignment="0" applyProtection="0"/>
    <xf numFmtId="0" fontId="63" fillId="59" borderId="0" applyNumberFormat="0" applyBorder="0" applyAlignment="0" applyProtection="0"/>
    <xf numFmtId="0" fontId="3" fillId="35" borderId="0" applyNumberFormat="0" applyBorder="0" applyAlignment="0" applyProtection="0"/>
    <xf numFmtId="0" fontId="63" fillId="60" borderId="0" applyNumberFormat="0" applyBorder="0" applyAlignment="0" applyProtection="0"/>
    <xf numFmtId="0" fontId="3" fillId="36" borderId="0" applyNumberFormat="0" applyBorder="0" applyAlignment="0" applyProtection="0"/>
    <xf numFmtId="0" fontId="63" fillId="61" borderId="0" applyNumberFormat="0" applyBorder="0" applyAlignment="0" applyProtection="0"/>
    <xf numFmtId="0" fontId="3" fillId="51" borderId="0" applyNumberFormat="0" applyBorder="0" applyAlignment="0" applyProtection="0"/>
    <xf numFmtId="0" fontId="64" fillId="62" borderId="10" applyNumberFormat="0" applyAlignment="0" applyProtection="0"/>
    <xf numFmtId="0" fontId="12" fillId="7" borderId="1" applyNumberFormat="0" applyAlignment="0" applyProtection="0"/>
    <xf numFmtId="0" fontId="65" fillId="63" borderId="11" applyNumberFormat="0" applyAlignment="0" applyProtection="0"/>
    <xf numFmtId="0" fontId="15" fillId="52" borderId="8" applyNumberFormat="0" applyAlignment="0" applyProtection="0"/>
    <xf numFmtId="0" fontId="66" fillId="63" borderId="10" applyNumberFormat="0" applyAlignment="0" applyProtection="0"/>
    <xf numFmtId="0" fontId="5" fillId="52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9" fillId="0" borderId="0" applyFill="0" applyBorder="0" applyAlignment="0" applyProtection="0"/>
    <xf numFmtId="0" fontId="67" fillId="0" borderId="12" applyNumberFormat="0" applyFill="0" applyAlignment="0" applyProtection="0"/>
    <xf numFmtId="0" fontId="9" fillId="0" borderId="3" applyNumberFormat="0" applyFill="0" applyAlignment="0" applyProtection="0"/>
    <xf numFmtId="0" fontId="68" fillId="0" borderId="13" applyNumberFormat="0" applyFill="0" applyAlignment="0" applyProtection="0"/>
    <xf numFmtId="0" fontId="10" fillId="0" borderId="4" applyNumberFormat="0" applyFill="0" applyAlignment="0" applyProtection="0"/>
    <xf numFmtId="0" fontId="69" fillId="0" borderId="14" applyNumberFormat="0" applyFill="0" applyAlignment="0" applyProtection="0"/>
    <xf numFmtId="0" fontId="11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17" fillId="0" borderId="9" applyNumberFormat="0" applyFill="0" applyAlignment="0" applyProtection="0"/>
    <xf numFmtId="0" fontId="71" fillId="64" borderId="16" applyNumberFormat="0" applyAlignment="0" applyProtection="0"/>
    <xf numFmtId="0" fontId="6" fillId="53" borderId="2" applyNumberFormat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65" borderId="0" applyNumberFormat="0" applyBorder="0" applyAlignment="0" applyProtection="0"/>
    <xf numFmtId="0" fontId="14" fillId="54" borderId="0" applyNumberFormat="0" applyBorder="0" applyAlignment="0" applyProtection="0"/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74" fillId="66" borderId="0" applyNumberFormat="0" applyBorder="0" applyAlignment="0" applyProtection="0"/>
    <xf numFmtId="0" fontId="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67" borderId="17" applyNumberFormat="0" applyFont="0" applyAlignment="0" applyProtection="0"/>
    <xf numFmtId="0" fontId="19" fillId="55" borderId="7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76" fillId="0" borderId="18" applyNumberFormat="0" applyFill="0" applyAlignment="0" applyProtection="0"/>
    <xf numFmtId="0" fontId="13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8" fillId="68" borderId="0" applyNumberFormat="0" applyBorder="0" applyAlignment="0" applyProtection="0"/>
    <xf numFmtId="0" fontId="8" fillId="4" borderId="0" applyNumberFormat="0" applyBorder="0" applyAlignment="0" applyProtection="0"/>
  </cellStyleXfs>
  <cellXfs count="345">
    <xf numFmtId="0" fontId="0" fillId="0" borderId="0" xfId="0" applyAlignment="1">
      <alignment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186" applyFont="1" applyAlignment="1" applyProtection="1">
      <alignment/>
      <protection locked="0"/>
    </xf>
    <xf numFmtId="0" fontId="29" fillId="0" borderId="0" xfId="186" applyFont="1" applyAlignment="1" applyProtection="1">
      <alignment/>
      <protection locked="0"/>
    </xf>
    <xf numFmtId="0" fontId="1" fillId="0" borderId="0" xfId="187" applyFont="1" applyAlignment="1" applyProtection="1">
      <alignment vertical="center"/>
      <protection locked="0"/>
    </xf>
    <xf numFmtId="0" fontId="40" fillId="0" borderId="0" xfId="187" applyFont="1" applyAlignment="1" applyProtection="1">
      <alignment vertical="center"/>
      <protection locked="0"/>
    </xf>
    <xf numFmtId="1" fontId="1" fillId="0" borderId="0" xfId="187" applyNumberFormat="1" applyFont="1" applyAlignment="1" applyProtection="1">
      <alignment vertical="center"/>
      <protection locked="0"/>
    </xf>
    <xf numFmtId="175" fontId="1" fillId="0" borderId="0" xfId="187" applyNumberFormat="1" applyFont="1" applyAlignment="1" applyProtection="1">
      <alignment vertical="center"/>
      <protection locked="0"/>
    </xf>
    <xf numFmtId="0" fontId="34" fillId="4" borderId="0" xfId="180" applyFont="1" applyFill="1" applyBorder="1" applyAlignment="1" applyProtection="1">
      <alignment horizontal="center" vertical="top"/>
      <protection/>
    </xf>
    <xf numFmtId="0" fontId="34" fillId="4" borderId="0" xfId="180" applyFont="1" applyFill="1" applyBorder="1" applyAlignment="1" applyProtection="1">
      <alignment horizontal="center" vertical="top"/>
      <protection locked="0"/>
    </xf>
    <xf numFmtId="0" fontId="25" fillId="4" borderId="0" xfId="180" applyFont="1" applyFill="1" applyBorder="1" applyAlignment="1" applyProtection="1">
      <alignment horizontal="center" vertical="top"/>
      <protection locked="0"/>
    </xf>
    <xf numFmtId="0" fontId="34" fillId="4" borderId="0" xfId="180" applyFont="1" applyFill="1" applyBorder="1" applyAlignment="1" applyProtection="1">
      <alignment vertical="top"/>
      <protection locked="0"/>
    </xf>
    <xf numFmtId="1" fontId="25" fillId="4" borderId="0" xfId="180" applyNumberFormat="1" applyFont="1" applyFill="1" applyBorder="1" applyAlignment="1" applyProtection="1">
      <alignment horizontal="center" vertical="top"/>
      <protection/>
    </xf>
    <xf numFmtId="0" fontId="23" fillId="4" borderId="0" xfId="180" applyFont="1" applyFill="1" applyBorder="1" applyAlignment="1" applyProtection="1">
      <alignment horizontal="center" vertical="top" shrinkToFit="1"/>
      <protection locked="0"/>
    </xf>
    <xf numFmtId="175" fontId="25" fillId="4" borderId="0" xfId="180" applyNumberFormat="1" applyFont="1" applyFill="1" applyBorder="1" applyAlignment="1" applyProtection="1">
      <alignment horizontal="center" vertical="top"/>
      <protection/>
    </xf>
    <xf numFmtId="176" fontId="25" fillId="4" borderId="0" xfId="180" applyNumberFormat="1" applyFont="1" applyFill="1" applyBorder="1" applyAlignment="1" applyProtection="1">
      <alignment horizontal="center" vertical="top"/>
      <protection/>
    </xf>
    <xf numFmtId="0" fontId="34" fillId="4" borderId="0" xfId="180" applyFont="1" applyFill="1" applyProtection="1">
      <alignment/>
      <protection locked="0"/>
    </xf>
    <xf numFmtId="0" fontId="47" fillId="0" borderId="0" xfId="0" applyFont="1" applyFill="1" applyAlignment="1">
      <alignment/>
    </xf>
    <xf numFmtId="0" fontId="41" fillId="0" borderId="0" xfId="159" applyFont="1" applyFill="1">
      <alignment/>
      <protection/>
    </xf>
    <xf numFmtId="0" fontId="41" fillId="0" borderId="0" xfId="159" applyFont="1" applyFill="1" applyBorder="1">
      <alignment/>
      <protection/>
    </xf>
    <xf numFmtId="0" fontId="27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21" fillId="0" borderId="19" xfId="191" applyFont="1" applyFill="1" applyBorder="1" applyAlignment="1">
      <alignment horizontal="center" vertical="center" wrapText="1"/>
      <protection/>
    </xf>
    <xf numFmtId="0" fontId="49" fillId="0" borderId="19" xfId="192" applyFont="1" applyFill="1" applyBorder="1" applyAlignment="1">
      <alignment horizontal="center" vertical="center" wrapText="1"/>
      <protection/>
    </xf>
    <xf numFmtId="0" fontId="52" fillId="0" borderId="0" xfId="191" applyFont="1" applyFill="1">
      <alignment/>
      <protection/>
    </xf>
    <xf numFmtId="0" fontId="27" fillId="0" borderId="19" xfId="191" applyFont="1" applyFill="1" applyBorder="1" applyAlignment="1">
      <alignment horizontal="center" vertical="center"/>
      <protection/>
    </xf>
    <xf numFmtId="0" fontId="27" fillId="0" borderId="19" xfId="191" applyFont="1" applyFill="1" applyBorder="1" applyAlignment="1">
      <alignment horizontal="center" vertical="center" textRotation="90"/>
      <protection/>
    </xf>
    <xf numFmtId="0" fontId="27" fillId="0" borderId="19" xfId="191" applyFont="1" applyFill="1" applyBorder="1" applyAlignment="1">
      <alignment horizontal="center" vertical="center" textRotation="90" wrapText="1"/>
      <protection/>
    </xf>
    <xf numFmtId="0" fontId="35" fillId="0" borderId="19" xfId="191" applyFont="1" applyFill="1" applyBorder="1" applyAlignment="1">
      <alignment horizontal="center" vertical="center"/>
      <protection/>
    </xf>
    <xf numFmtId="177" fontId="41" fillId="0" borderId="19" xfId="191" applyNumberFormat="1" applyFont="1" applyFill="1" applyBorder="1" applyAlignment="1">
      <alignment horizontal="center" vertical="center"/>
      <protection/>
    </xf>
    <xf numFmtId="177" fontId="41" fillId="0" borderId="19" xfId="185" applyNumberFormat="1" applyFont="1" applyFill="1" applyBorder="1" applyAlignment="1">
      <alignment horizontal="center" vertical="center"/>
      <protection/>
    </xf>
    <xf numFmtId="175" fontId="44" fillId="0" borderId="19" xfId="185" applyNumberFormat="1" applyFont="1" applyFill="1" applyBorder="1" applyAlignment="1">
      <alignment horizontal="center" vertical="center"/>
      <protection/>
    </xf>
    <xf numFmtId="0" fontId="52" fillId="0" borderId="0" xfId="186" applyFont="1" applyFill="1" applyAlignment="1" applyProtection="1">
      <alignment vertical="center"/>
      <protection locked="0"/>
    </xf>
    <xf numFmtId="0" fontId="1" fillId="0" borderId="0" xfId="186" applyFont="1" applyFill="1" applyAlignment="1" applyProtection="1">
      <alignment vertical="center"/>
      <protection locked="0"/>
    </xf>
    <xf numFmtId="0" fontId="45" fillId="0" borderId="0" xfId="186" applyFont="1" applyFill="1" applyAlignment="1" applyProtection="1">
      <alignment vertical="center"/>
      <protection locked="0"/>
    </xf>
    <xf numFmtId="0" fontId="30" fillId="0" borderId="0" xfId="186" applyFont="1" applyFill="1" applyAlignment="1" applyProtection="1">
      <alignment vertical="center"/>
      <protection locked="0"/>
    </xf>
    <xf numFmtId="1" fontId="1" fillId="0" borderId="0" xfId="186" applyNumberFormat="1" applyFont="1" applyFill="1" applyAlignment="1" applyProtection="1">
      <alignment vertical="center"/>
      <protection locked="0"/>
    </xf>
    <xf numFmtId="175" fontId="1" fillId="0" borderId="0" xfId="186" applyNumberFormat="1" applyFont="1" applyFill="1" applyAlignment="1" applyProtection="1">
      <alignment vertical="center"/>
      <protection locked="0"/>
    </xf>
    <xf numFmtId="0" fontId="34" fillId="0" borderId="0" xfId="180" applyFont="1" applyFill="1" applyBorder="1" applyAlignment="1" applyProtection="1">
      <alignment horizontal="center" vertical="top"/>
      <protection/>
    </xf>
    <xf numFmtId="0" fontId="37" fillId="0" borderId="0" xfId="180" applyFont="1" applyFill="1" applyBorder="1" applyAlignment="1" applyProtection="1">
      <alignment horizontal="center" vertical="top"/>
      <protection locked="0"/>
    </xf>
    <xf numFmtId="0" fontId="31" fillId="0" borderId="0" xfId="180" applyFont="1" applyFill="1" applyBorder="1" applyAlignment="1" applyProtection="1">
      <alignment horizontal="center" vertical="top"/>
      <protection locked="0"/>
    </xf>
    <xf numFmtId="0" fontId="37" fillId="0" borderId="0" xfId="180" applyFont="1" applyFill="1" applyBorder="1" applyAlignment="1" applyProtection="1">
      <alignment vertical="top"/>
      <protection locked="0"/>
    </xf>
    <xf numFmtId="0" fontId="25" fillId="0" borderId="0" xfId="180" applyFont="1" applyFill="1" applyBorder="1" applyAlignment="1" applyProtection="1">
      <alignment horizontal="center" vertical="top"/>
      <protection locked="0"/>
    </xf>
    <xf numFmtId="1" fontId="34" fillId="0" borderId="0" xfId="180" applyNumberFormat="1" applyFont="1" applyFill="1" applyBorder="1" applyAlignment="1" applyProtection="1">
      <alignment horizontal="center" vertical="top"/>
      <protection/>
    </xf>
    <xf numFmtId="175" fontId="34" fillId="0" borderId="0" xfId="180" applyNumberFormat="1" applyFont="1" applyFill="1" applyBorder="1" applyAlignment="1" applyProtection="1">
      <alignment horizontal="center" vertical="top"/>
      <protection/>
    </xf>
    <xf numFmtId="0" fontId="33" fillId="0" borderId="0" xfId="180" applyFont="1" applyFill="1" applyBorder="1" applyAlignment="1" applyProtection="1">
      <alignment horizontal="center" vertical="top" shrinkToFit="1"/>
      <protection locked="0"/>
    </xf>
    <xf numFmtId="176" fontId="34" fillId="0" borderId="0" xfId="180" applyNumberFormat="1" applyFont="1" applyFill="1" applyBorder="1" applyAlignment="1" applyProtection="1">
      <alignment horizontal="center" vertical="top"/>
      <protection/>
    </xf>
    <xf numFmtId="0" fontId="34" fillId="0" borderId="0" xfId="180" applyFont="1" applyFill="1" applyBorder="1" applyAlignment="1" applyProtection="1">
      <alignment vertical="top"/>
      <protection locked="0"/>
    </xf>
    <xf numFmtId="0" fontId="34" fillId="0" borderId="0" xfId="180" applyFont="1" applyFill="1" applyProtection="1">
      <alignment/>
      <protection locked="0"/>
    </xf>
    <xf numFmtId="0" fontId="25" fillId="0" borderId="20" xfId="18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4" fillId="0" borderId="19" xfId="181" applyFont="1" applyFill="1" applyBorder="1" applyAlignment="1">
      <alignment horizontal="center" vertical="center" wrapText="1"/>
      <protection/>
    </xf>
    <xf numFmtId="177" fontId="34" fillId="0" borderId="19" xfId="184" applyNumberFormat="1" applyFont="1" applyFill="1" applyBorder="1" applyAlignment="1" applyProtection="1">
      <alignment horizontal="center" vertical="center"/>
      <protection locked="0"/>
    </xf>
    <xf numFmtId="175" fontId="27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7" fontId="34" fillId="0" borderId="19" xfId="184" applyNumberFormat="1" applyFont="1" applyFill="1" applyBorder="1" applyAlignment="1" applyProtection="1">
      <alignment horizontal="center" vertical="center"/>
      <protection/>
    </xf>
    <xf numFmtId="1" fontId="34" fillId="0" borderId="19" xfId="0" applyNumberFormat="1" applyFont="1" applyFill="1" applyBorder="1" applyAlignment="1">
      <alignment horizontal="center" vertical="center"/>
    </xf>
    <xf numFmtId="0" fontId="1" fillId="0" borderId="0" xfId="186" applyFont="1" applyAlignment="1" applyProtection="1">
      <alignment vertical="center"/>
      <protection locked="0"/>
    </xf>
    <xf numFmtId="0" fontId="45" fillId="0" borderId="0" xfId="186" applyFont="1" applyAlignment="1" applyProtection="1">
      <alignment vertical="center"/>
      <protection locked="0"/>
    </xf>
    <xf numFmtId="1" fontId="1" fillId="0" borderId="0" xfId="186" applyNumberFormat="1" applyFont="1" applyAlignment="1" applyProtection="1">
      <alignment vertical="center"/>
      <protection locked="0"/>
    </xf>
    <xf numFmtId="175" fontId="1" fillId="0" borderId="0" xfId="186" applyNumberFormat="1" applyFont="1" applyAlignment="1" applyProtection="1">
      <alignment vertical="center"/>
      <protection locked="0"/>
    </xf>
    <xf numFmtId="9" fontId="33" fillId="0" borderId="0" xfId="206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31" fillId="0" borderId="1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1" fillId="0" borderId="0" xfId="186" applyFont="1" applyAlignment="1" applyProtection="1">
      <alignment/>
      <protection locked="0"/>
    </xf>
    <xf numFmtId="0" fontId="24" fillId="0" borderId="0" xfId="186" applyFont="1" applyFill="1" applyAlignment="1" applyProtection="1">
      <alignment/>
      <protection locked="0"/>
    </xf>
    <xf numFmtId="0" fontId="54" fillId="0" borderId="0" xfId="186" applyFont="1" applyAlignment="1" applyProtection="1">
      <alignment/>
      <protection locked="0"/>
    </xf>
    <xf numFmtId="0" fontId="54" fillId="0" borderId="0" xfId="186" applyFont="1" applyFill="1" applyAlignment="1" applyProtection="1">
      <alignment/>
      <protection locked="0"/>
    </xf>
    <xf numFmtId="0" fontId="24" fillId="0" borderId="0" xfId="186" applyFont="1" applyAlignment="1" applyProtection="1">
      <alignment/>
      <protection locked="0"/>
    </xf>
    <xf numFmtId="1" fontId="1" fillId="0" borderId="0" xfId="186" applyNumberFormat="1" applyFont="1" applyAlignment="1" applyProtection="1">
      <alignment/>
      <protection locked="0"/>
    </xf>
    <xf numFmtId="175" fontId="1" fillId="0" borderId="0" xfId="186" applyNumberFormat="1" applyFont="1" applyAlignment="1" applyProtection="1">
      <alignment/>
      <protection locked="0"/>
    </xf>
    <xf numFmtId="0" fontId="34" fillId="0" borderId="0" xfId="0" applyFont="1" applyAlignment="1">
      <alignment vertical="center"/>
    </xf>
    <xf numFmtId="0" fontId="34" fillId="69" borderId="0" xfId="180" applyFont="1" applyFill="1" applyBorder="1" applyAlignment="1" applyProtection="1">
      <alignment horizontal="center" vertical="top"/>
      <protection/>
    </xf>
    <xf numFmtId="0" fontId="34" fillId="69" borderId="0" xfId="180" applyFont="1" applyFill="1" applyBorder="1" applyAlignment="1" applyProtection="1">
      <alignment horizontal="center" vertical="top"/>
      <protection locked="0"/>
    </xf>
    <xf numFmtId="0" fontId="37" fillId="69" borderId="0" xfId="180" applyFont="1" applyFill="1" applyBorder="1" applyAlignment="1" applyProtection="1">
      <alignment horizontal="center" vertical="top"/>
      <protection locked="0"/>
    </xf>
    <xf numFmtId="0" fontId="31" fillId="69" borderId="0" xfId="180" applyFont="1" applyFill="1" applyBorder="1" applyAlignment="1" applyProtection="1">
      <alignment horizontal="center" vertical="top"/>
      <protection locked="0"/>
    </xf>
    <xf numFmtId="0" fontId="37" fillId="69" borderId="0" xfId="180" applyFont="1" applyFill="1" applyBorder="1" applyAlignment="1" applyProtection="1">
      <alignment vertical="top"/>
      <protection locked="0"/>
    </xf>
    <xf numFmtId="0" fontId="25" fillId="69" borderId="0" xfId="180" applyFont="1" applyFill="1" applyBorder="1" applyAlignment="1" applyProtection="1">
      <alignment horizontal="center" vertical="top"/>
      <protection locked="0"/>
    </xf>
    <xf numFmtId="1" fontId="34" fillId="69" borderId="0" xfId="180" applyNumberFormat="1" applyFont="1" applyFill="1" applyBorder="1" applyAlignment="1" applyProtection="1">
      <alignment horizontal="center" vertical="top"/>
      <protection/>
    </xf>
    <xf numFmtId="175" fontId="34" fillId="69" borderId="0" xfId="180" applyNumberFormat="1" applyFont="1" applyFill="1" applyBorder="1" applyAlignment="1" applyProtection="1">
      <alignment horizontal="center" vertical="top"/>
      <protection/>
    </xf>
    <xf numFmtId="0" fontId="33" fillId="69" borderId="0" xfId="180" applyFont="1" applyFill="1" applyBorder="1" applyAlignment="1" applyProtection="1">
      <alignment horizontal="center" vertical="top" shrinkToFit="1"/>
      <protection locked="0"/>
    </xf>
    <xf numFmtId="176" fontId="34" fillId="69" borderId="0" xfId="180" applyNumberFormat="1" applyFont="1" applyFill="1" applyBorder="1" applyAlignment="1" applyProtection="1">
      <alignment horizontal="center" vertical="top"/>
      <protection/>
    </xf>
    <xf numFmtId="0" fontId="34" fillId="69" borderId="0" xfId="180" applyFont="1" applyFill="1" applyBorder="1" applyAlignment="1" applyProtection="1">
      <alignment vertical="top"/>
      <protection locked="0"/>
    </xf>
    <xf numFmtId="0" fontId="34" fillId="69" borderId="0" xfId="180" applyFont="1" applyFill="1" applyProtection="1">
      <alignment/>
      <protection locked="0"/>
    </xf>
    <xf numFmtId="0" fontId="47" fillId="69" borderId="0" xfId="0" applyFont="1" applyFill="1" applyAlignment="1">
      <alignment vertical="center"/>
    </xf>
    <xf numFmtId="0" fontId="34" fillId="70" borderId="0" xfId="0" applyFont="1" applyFill="1" applyAlignment="1">
      <alignment vertical="center"/>
    </xf>
    <xf numFmtId="9" fontId="34" fillId="69" borderId="0" xfId="206" applyFont="1" applyFill="1" applyBorder="1" applyAlignment="1" applyProtection="1">
      <alignment horizontal="center" vertical="center"/>
      <protection/>
    </xf>
    <xf numFmtId="0" fontId="25" fillId="69" borderId="20" xfId="181" applyFont="1" applyFill="1" applyBorder="1" applyAlignment="1">
      <alignment horizontal="center" vertical="center" wrapText="1"/>
      <protection/>
    </xf>
    <xf numFmtId="0" fontId="34" fillId="69" borderId="0" xfId="0" applyFont="1" applyFill="1" applyAlignment="1">
      <alignment horizontal="center" vertical="center"/>
    </xf>
    <xf numFmtId="0" fontId="22" fillId="69" borderId="0" xfId="0" applyFont="1" applyFill="1" applyAlignment="1">
      <alignment wrapText="1"/>
    </xf>
    <xf numFmtId="0" fontId="27" fillId="69" borderId="0" xfId="0" applyFont="1" applyFill="1" applyBorder="1" applyAlignment="1">
      <alignment horizontal="left" wrapText="1"/>
    </xf>
    <xf numFmtId="0" fontId="24" fillId="69" borderId="0" xfId="0" applyFont="1" applyFill="1" applyBorder="1" applyAlignment="1">
      <alignment horizontal="left" wrapText="1"/>
    </xf>
    <xf numFmtId="0" fontId="27" fillId="69" borderId="0" xfId="0" applyFont="1" applyFill="1" applyBorder="1" applyAlignment="1">
      <alignment horizontal="center" wrapText="1"/>
    </xf>
    <xf numFmtId="0" fontId="27" fillId="69" borderId="0" xfId="0" applyFont="1" applyFill="1" applyAlignment="1">
      <alignment/>
    </xf>
    <xf numFmtId="0" fontId="37" fillId="69" borderId="0" xfId="0" applyFont="1" applyFill="1" applyAlignment="1">
      <alignment/>
    </xf>
    <xf numFmtId="0" fontId="31" fillId="69" borderId="0" xfId="0" applyFont="1" applyFill="1" applyAlignment="1">
      <alignment/>
    </xf>
    <xf numFmtId="0" fontId="43" fillId="69" borderId="19" xfId="0" applyFont="1" applyFill="1" applyBorder="1" applyAlignment="1">
      <alignment horizontal="center" vertical="center"/>
    </xf>
    <xf numFmtId="175" fontId="27" fillId="69" borderId="19" xfId="0" applyNumberFormat="1" applyFont="1" applyFill="1" applyBorder="1" applyAlignment="1">
      <alignment horizontal="center" vertical="center"/>
    </xf>
    <xf numFmtId="0" fontId="33" fillId="69" borderId="19" xfId="0" applyFont="1" applyFill="1" applyBorder="1" applyAlignment="1">
      <alignment horizontal="center" vertical="center"/>
    </xf>
    <xf numFmtId="0" fontId="25" fillId="70" borderId="20" xfId="181" applyFont="1" applyFill="1" applyBorder="1" applyAlignment="1">
      <alignment horizontal="center" vertical="center" wrapText="1"/>
      <protection/>
    </xf>
    <xf numFmtId="0" fontId="31" fillId="70" borderId="0" xfId="0" applyFont="1" applyFill="1" applyAlignment="1">
      <alignment/>
    </xf>
    <xf numFmtId="0" fontId="34" fillId="69" borderId="19" xfId="181" applyFont="1" applyFill="1" applyBorder="1" applyAlignment="1">
      <alignment horizontal="center" vertical="center" wrapText="1"/>
      <protection/>
    </xf>
    <xf numFmtId="177" fontId="34" fillId="69" borderId="19" xfId="184" applyNumberFormat="1" applyFont="1" applyFill="1" applyBorder="1" applyAlignment="1" applyProtection="1">
      <alignment horizontal="center" vertical="center"/>
      <protection locked="0"/>
    </xf>
    <xf numFmtId="177" fontId="34" fillId="69" borderId="19" xfId="184" applyNumberFormat="1" applyFont="1" applyFill="1" applyBorder="1" applyAlignment="1" applyProtection="1">
      <alignment horizontal="center" vertical="center"/>
      <protection/>
    </xf>
    <xf numFmtId="1" fontId="34" fillId="69" borderId="19" xfId="0" applyNumberFormat="1" applyFont="1" applyFill="1" applyBorder="1" applyAlignment="1">
      <alignment horizontal="center" vertical="center"/>
    </xf>
    <xf numFmtId="0" fontId="41" fillId="69" borderId="0" xfId="0" applyFont="1" applyFill="1" applyBorder="1" applyAlignment="1">
      <alignment/>
    </xf>
    <xf numFmtId="0" fontId="41" fillId="69" borderId="0" xfId="0" applyFont="1" applyFill="1" applyAlignment="1">
      <alignment/>
    </xf>
    <xf numFmtId="0" fontId="41" fillId="69" borderId="0" xfId="186" applyFont="1" applyFill="1" applyAlignment="1" applyProtection="1">
      <alignment/>
      <protection locked="0"/>
    </xf>
    <xf numFmtId="0" fontId="29" fillId="69" borderId="0" xfId="186" applyFont="1" applyFill="1" applyAlignment="1" applyProtection="1">
      <alignment/>
      <protection locked="0"/>
    </xf>
    <xf numFmtId="0" fontId="1" fillId="69" borderId="0" xfId="186" applyFont="1" applyFill="1" applyAlignment="1" applyProtection="1">
      <alignment vertical="center"/>
      <protection locked="0"/>
    </xf>
    <xf numFmtId="0" fontId="40" fillId="69" borderId="0" xfId="186" applyFont="1" applyFill="1" applyAlignment="1" applyProtection="1">
      <alignment vertical="center"/>
      <protection locked="0"/>
    </xf>
    <xf numFmtId="0" fontId="45" fillId="69" borderId="0" xfId="186" applyFont="1" applyFill="1" applyAlignment="1" applyProtection="1">
      <alignment vertical="center"/>
      <protection locked="0"/>
    </xf>
    <xf numFmtId="0" fontId="30" fillId="69" borderId="0" xfId="186" applyFont="1" applyFill="1" applyAlignment="1" applyProtection="1">
      <alignment vertical="center"/>
      <protection locked="0"/>
    </xf>
    <xf numFmtId="1" fontId="1" fillId="69" borderId="0" xfId="186" applyNumberFormat="1" applyFont="1" applyFill="1" applyAlignment="1" applyProtection="1">
      <alignment vertical="center"/>
      <protection locked="0"/>
    </xf>
    <xf numFmtId="175" fontId="1" fillId="69" borderId="0" xfId="186" applyNumberFormat="1" applyFont="1" applyFill="1" applyAlignment="1" applyProtection="1">
      <alignment vertical="center"/>
      <protection locked="0"/>
    </xf>
    <xf numFmtId="0" fontId="25" fillId="69" borderId="21" xfId="196" applyFont="1" applyFill="1" applyBorder="1" applyAlignment="1">
      <alignment horizontal="center" vertical="center" wrapText="1"/>
      <protection/>
    </xf>
    <xf numFmtId="0" fontId="24" fillId="69" borderId="21" xfId="188" applyFont="1" applyFill="1" applyBorder="1" applyAlignment="1">
      <alignment horizontal="left" vertical="center" wrapText="1"/>
      <protection/>
    </xf>
    <xf numFmtId="0" fontId="34" fillId="69" borderId="21" xfId="197" applyFont="1" applyFill="1" applyBorder="1" applyAlignment="1">
      <alignment horizontal="center" vertical="center"/>
      <protection/>
    </xf>
    <xf numFmtId="0" fontId="27" fillId="69" borderId="21" xfId="198" applyFont="1" applyFill="1" applyBorder="1" applyAlignment="1">
      <alignment horizontal="left" vertical="center" wrapText="1"/>
      <protection/>
    </xf>
    <xf numFmtId="0" fontId="34" fillId="69" borderId="21" xfId="197" applyFont="1" applyFill="1" applyBorder="1" applyAlignment="1">
      <alignment horizontal="center" vertical="center" wrapText="1"/>
      <protection/>
    </xf>
    <xf numFmtId="49" fontId="33" fillId="69" borderId="21" xfId="188" applyNumberFormat="1" applyFont="1" applyFill="1" applyBorder="1" applyAlignment="1">
      <alignment horizontal="center" vertical="center" wrapText="1"/>
      <protection/>
    </xf>
    <xf numFmtId="0" fontId="38" fillId="69" borderId="21" xfId="183" applyFont="1" applyFill="1" applyBorder="1" applyAlignment="1">
      <alignment horizontal="center" vertical="center" wrapText="1"/>
      <protection/>
    </xf>
    <xf numFmtId="0" fontId="27" fillId="69" borderId="21" xfId="197" applyFont="1" applyFill="1" applyBorder="1" applyAlignment="1">
      <alignment horizontal="left" vertical="center" wrapText="1"/>
      <protection/>
    </xf>
    <xf numFmtId="0" fontId="27" fillId="69" borderId="21" xfId="196" applyFont="1" applyFill="1" applyBorder="1" applyAlignment="1">
      <alignment vertical="center" wrapText="1"/>
      <protection/>
    </xf>
    <xf numFmtId="0" fontId="27" fillId="69" borderId="21" xfId="182" applyFont="1" applyFill="1" applyBorder="1" applyAlignment="1">
      <alignment horizontal="left" vertical="center" wrapText="1"/>
      <protection/>
    </xf>
    <xf numFmtId="0" fontId="34" fillId="69" borderId="21" xfId="188" applyFont="1" applyFill="1" applyBorder="1" applyAlignment="1">
      <alignment horizontal="center" vertical="center" wrapText="1"/>
      <protection/>
    </xf>
    <xf numFmtId="0" fontId="27" fillId="69" borderId="21" xfId="189" applyFont="1" applyFill="1" applyBorder="1" applyAlignment="1">
      <alignment horizontal="left" vertical="center" wrapText="1"/>
      <protection/>
    </xf>
    <xf numFmtId="0" fontId="53" fillId="0" borderId="21" xfId="0" applyFont="1" applyFill="1" applyBorder="1" applyAlignment="1">
      <alignment horizontal="center" vertical="center"/>
    </xf>
    <xf numFmtId="9" fontId="33" fillId="0" borderId="21" xfId="206" applyFont="1" applyFill="1" applyBorder="1" applyAlignment="1" applyProtection="1">
      <alignment/>
      <protection/>
    </xf>
    <xf numFmtId="0" fontId="21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vertical="center" wrapText="1"/>
    </xf>
    <xf numFmtId="49" fontId="34" fillId="69" borderId="21" xfId="150" applyNumberFormat="1" applyFont="1" applyFill="1" applyBorder="1" applyAlignment="1">
      <alignment horizontal="center" vertical="center" wrapText="1"/>
      <protection/>
    </xf>
    <xf numFmtId="49" fontId="52" fillId="69" borderId="21" xfId="150" applyNumberFormat="1" applyFont="1" applyFill="1" applyBorder="1" applyAlignment="1">
      <alignment horizontal="center" vertical="center" wrapText="1"/>
      <protection/>
    </xf>
    <xf numFmtId="0" fontId="52" fillId="69" borderId="21" xfId="197" applyFont="1" applyFill="1" applyBorder="1" applyAlignment="1">
      <alignment horizontal="center" vertical="center" wrapText="1"/>
      <protection/>
    </xf>
    <xf numFmtId="0" fontId="35" fillId="69" borderId="21" xfId="197" applyFont="1" applyFill="1" applyBorder="1" applyAlignment="1">
      <alignment horizontal="left" vertical="center" wrapText="1"/>
      <protection/>
    </xf>
    <xf numFmtId="0" fontId="52" fillId="69" borderId="21" xfId="188" applyFont="1" applyFill="1" applyBorder="1" applyAlignment="1">
      <alignment horizontal="center" vertical="center" wrapText="1"/>
      <protection/>
    </xf>
    <xf numFmtId="0" fontId="35" fillId="69" borderId="21" xfId="198" applyFont="1" applyFill="1" applyBorder="1" applyAlignment="1">
      <alignment horizontal="left" vertical="center" wrapText="1"/>
      <protection/>
    </xf>
    <xf numFmtId="0" fontId="36" fillId="69" borderId="21" xfId="183" applyFont="1" applyFill="1" applyBorder="1" applyAlignment="1">
      <alignment horizontal="center" vertical="center" wrapText="1"/>
      <protection/>
    </xf>
    <xf numFmtId="0" fontId="35" fillId="69" borderId="21" xfId="188" applyFont="1" applyFill="1" applyBorder="1" applyAlignment="1">
      <alignment horizontal="left" vertical="center" wrapText="1"/>
      <protection/>
    </xf>
    <xf numFmtId="0" fontId="52" fillId="69" borderId="21" xfId="196" applyFont="1" applyFill="1" applyBorder="1" applyAlignment="1">
      <alignment horizontal="center" vertical="center" wrapText="1"/>
      <protection/>
    </xf>
    <xf numFmtId="0" fontId="36" fillId="69" borderId="21" xfId="182" applyFont="1" applyFill="1" applyBorder="1" applyAlignment="1">
      <alignment horizontal="center" vertical="center" wrapText="1"/>
      <protection/>
    </xf>
    <xf numFmtId="0" fontId="52" fillId="69" borderId="21" xfId="189" applyFont="1" applyFill="1" applyBorder="1" applyAlignment="1">
      <alignment horizontal="center" vertical="center" wrapText="1"/>
      <protection/>
    </xf>
    <xf numFmtId="0" fontId="43" fillId="0" borderId="21" xfId="0" applyFont="1" applyFill="1" applyBorder="1" applyAlignment="1">
      <alignment horizontal="center" vertical="center"/>
    </xf>
    <xf numFmtId="0" fontId="49" fillId="69" borderId="21" xfId="0" applyFont="1" applyFill="1" applyBorder="1" applyAlignment="1">
      <alignment horizontal="center" textRotation="90"/>
    </xf>
    <xf numFmtId="0" fontId="49" fillId="69" borderId="21" xfId="0" applyFont="1" applyFill="1" applyBorder="1" applyAlignment="1">
      <alignment horizontal="center" vertical="center"/>
    </xf>
    <xf numFmtId="0" fontId="49" fillId="69" borderId="21" xfId="0" applyFont="1" applyFill="1" applyBorder="1" applyAlignment="1">
      <alignment horizontal="center" textRotation="90" wrapText="1"/>
    </xf>
    <xf numFmtId="0" fontId="22" fillId="0" borderId="0" xfId="0" applyFont="1" applyFill="1" applyBorder="1" applyAlignment="1">
      <alignment wrapText="1"/>
    </xf>
    <xf numFmtId="0" fontId="33" fillId="69" borderId="20" xfId="0" applyFont="1" applyFill="1" applyBorder="1" applyAlignment="1">
      <alignment horizontal="center" vertical="center"/>
    </xf>
    <xf numFmtId="0" fontId="34" fillId="69" borderId="21" xfId="181" applyFont="1" applyFill="1" applyBorder="1" applyAlignment="1">
      <alignment horizontal="center" vertical="center" wrapText="1"/>
      <protection/>
    </xf>
    <xf numFmtId="0" fontId="43" fillId="69" borderId="23" xfId="0" applyFont="1" applyFill="1" applyBorder="1" applyAlignment="1">
      <alignment horizontal="right"/>
    </xf>
    <xf numFmtId="175" fontId="35" fillId="0" borderId="21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177" fontId="52" fillId="0" borderId="21" xfId="184" applyNumberFormat="1" applyFont="1" applyFill="1" applyBorder="1" applyAlignment="1" applyProtection="1">
      <alignment horizontal="center" vertical="center"/>
      <protection locked="0"/>
    </xf>
    <xf numFmtId="177" fontId="52" fillId="0" borderId="21" xfId="184" applyNumberFormat="1" applyFont="1" applyFill="1" applyBorder="1" applyAlignment="1" applyProtection="1">
      <alignment horizontal="center" vertical="center"/>
      <protection/>
    </xf>
    <xf numFmtId="1" fontId="52" fillId="0" borderId="21" xfId="0" applyNumberFormat="1" applyFont="1" applyFill="1" applyBorder="1" applyAlignment="1">
      <alignment horizontal="center" vertical="center"/>
    </xf>
    <xf numFmtId="0" fontId="42" fillId="69" borderId="0" xfId="0" applyFont="1" applyFill="1" applyBorder="1" applyAlignment="1">
      <alignment vertical="center" wrapText="1"/>
    </xf>
    <xf numFmtId="0" fontId="43" fillId="69" borderId="21" xfId="0" applyFont="1" applyFill="1" applyBorder="1" applyAlignment="1">
      <alignment horizontal="center" vertical="center"/>
    </xf>
    <xf numFmtId="0" fontId="25" fillId="69" borderId="21" xfId="197" applyFont="1" applyFill="1" applyBorder="1" applyAlignment="1">
      <alignment horizontal="center" vertical="center" wrapText="1"/>
      <protection/>
    </xf>
    <xf numFmtId="177" fontId="34" fillId="69" borderId="21" xfId="184" applyNumberFormat="1" applyFont="1" applyFill="1" applyBorder="1" applyAlignment="1" applyProtection="1">
      <alignment horizontal="center" vertical="center"/>
      <protection locked="0"/>
    </xf>
    <xf numFmtId="0" fontId="24" fillId="69" borderId="21" xfId="197" applyFont="1" applyFill="1" applyBorder="1" applyAlignment="1">
      <alignment horizontal="left" vertical="center" wrapText="1"/>
      <protection/>
    </xf>
    <xf numFmtId="0" fontId="25" fillId="69" borderId="21" xfId="189" applyFont="1" applyFill="1" applyBorder="1" applyAlignment="1">
      <alignment horizontal="center" vertical="center" wrapText="1"/>
      <protection/>
    </xf>
    <xf numFmtId="0" fontId="25" fillId="69" borderId="21" xfId="196" applyFont="1" applyFill="1" applyBorder="1" applyAlignment="1">
      <alignment horizontal="center" vertical="center"/>
      <protection/>
    </xf>
    <xf numFmtId="0" fontId="21" fillId="0" borderId="21" xfId="192" applyFont="1" applyFill="1" applyBorder="1" applyAlignment="1">
      <alignment horizontal="center" vertical="center" wrapText="1"/>
      <protection/>
    </xf>
    <xf numFmtId="0" fontId="49" fillId="0" borderId="21" xfId="0" applyFont="1" applyFill="1" applyBorder="1" applyAlignment="1">
      <alignment horizontal="center" textRotation="90"/>
    </xf>
    <xf numFmtId="0" fontId="49" fillId="0" borderId="21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textRotation="90" wrapText="1"/>
    </xf>
    <xf numFmtId="0" fontId="34" fillId="0" borderId="0" xfId="0" applyFont="1" applyFill="1" applyAlignment="1">
      <alignment vertical="center"/>
    </xf>
    <xf numFmtId="9" fontId="34" fillId="0" borderId="0" xfId="206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29" fillId="0" borderId="0" xfId="186" applyFont="1" applyFill="1" applyAlignment="1" applyProtection="1">
      <alignment/>
      <protection locked="0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right"/>
    </xf>
    <xf numFmtId="0" fontId="40" fillId="0" borderId="0" xfId="186" applyFont="1" applyFill="1" applyAlignment="1" applyProtection="1">
      <alignment vertical="center"/>
      <protection locked="0"/>
    </xf>
    <xf numFmtId="1" fontId="40" fillId="0" borderId="0" xfId="186" applyNumberFormat="1" applyFont="1" applyFill="1" applyAlignment="1" applyProtection="1">
      <alignment vertical="center"/>
      <protection locked="0"/>
    </xf>
    <xf numFmtId="175" fontId="40" fillId="0" borderId="0" xfId="186" applyNumberFormat="1" applyFont="1" applyFill="1" applyAlignment="1" applyProtection="1">
      <alignment vertical="center"/>
      <protection locked="0"/>
    </xf>
    <xf numFmtId="173" fontId="43" fillId="0" borderId="0" xfId="0" applyNumberFormat="1" applyFont="1" applyFill="1" applyBorder="1" applyAlignment="1">
      <alignment wrapText="1"/>
    </xf>
    <xf numFmtId="0" fontId="43" fillId="69" borderId="0" xfId="0" applyFont="1" applyFill="1" applyBorder="1" applyAlignment="1">
      <alignment wrapText="1"/>
    </xf>
    <xf numFmtId="0" fontId="43" fillId="69" borderId="0" xfId="0" applyFont="1" applyFill="1" applyBorder="1" applyAlignment="1">
      <alignment horizontal="right"/>
    </xf>
    <xf numFmtId="0" fontId="24" fillId="69" borderId="21" xfId="182" applyFont="1" applyFill="1" applyBorder="1" applyAlignment="1">
      <alignment horizontal="left" vertical="center" wrapText="1"/>
      <protection/>
    </xf>
    <xf numFmtId="0" fontId="24" fillId="69" borderId="21" xfId="198" applyFont="1" applyFill="1" applyBorder="1" applyAlignment="1">
      <alignment horizontal="left" vertical="center" wrapText="1"/>
      <protection/>
    </xf>
    <xf numFmtId="0" fontId="28" fillId="69" borderId="21" xfId="182" applyFont="1" applyFill="1" applyBorder="1" applyAlignment="1">
      <alignment horizontal="center" vertical="center" wrapText="1"/>
      <protection/>
    </xf>
    <xf numFmtId="0" fontId="25" fillId="69" borderId="21" xfId="188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35" fillId="69" borderId="21" xfId="182" applyFont="1" applyFill="1" applyBorder="1" applyAlignment="1">
      <alignment horizontal="left" vertical="center" wrapText="1"/>
      <protection/>
    </xf>
    <xf numFmtId="0" fontId="34" fillId="69" borderId="21" xfId="189" applyFont="1" applyFill="1" applyBorder="1" applyAlignment="1">
      <alignment horizontal="center" vertical="center" wrapText="1"/>
      <protection/>
    </xf>
    <xf numFmtId="0" fontId="27" fillId="69" borderId="21" xfId="188" applyFont="1" applyFill="1" applyBorder="1" applyAlignment="1">
      <alignment horizontal="left" vertical="center" wrapText="1"/>
      <protection/>
    </xf>
    <xf numFmtId="0" fontId="34" fillId="69" borderId="21" xfId="196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49" fontId="36" fillId="69" borderId="21" xfId="182" applyNumberFormat="1" applyFont="1" applyFill="1" applyBorder="1" applyAlignment="1">
      <alignment horizontal="center" vertical="center" wrapText="1"/>
      <protection/>
    </xf>
    <xf numFmtId="0" fontId="55" fillId="0" borderId="2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25" fillId="69" borderId="21" xfId="183" applyFont="1" applyFill="1" applyBorder="1" applyAlignment="1">
      <alignment horizontal="center" vertical="center" wrapText="1"/>
      <protection/>
    </xf>
    <xf numFmtId="0" fontId="58" fillId="0" borderId="21" xfId="168" applyFont="1" applyFill="1" applyBorder="1" applyAlignment="1">
      <alignment horizontal="center" vertical="center"/>
      <protection/>
    </xf>
    <xf numFmtId="0" fontId="59" fillId="0" borderId="0" xfId="157" applyFont="1">
      <alignment/>
      <protection/>
    </xf>
    <xf numFmtId="0" fontId="32" fillId="0" borderId="0" xfId="155" applyFont="1" applyAlignment="1">
      <alignment vertical="center"/>
      <protection/>
    </xf>
    <xf numFmtId="0" fontId="27" fillId="0" borderId="21" xfId="168" applyFont="1" applyBorder="1" applyAlignment="1">
      <alignment horizontal="center" vertical="center"/>
      <protection/>
    </xf>
    <xf numFmtId="1" fontId="27" fillId="0" borderId="21" xfId="155" applyNumberFormat="1" applyFont="1" applyFill="1" applyBorder="1" applyAlignment="1">
      <alignment horizontal="center" vertical="center" textRotation="90"/>
      <protection/>
    </xf>
    <xf numFmtId="0" fontId="27" fillId="0" borderId="21" xfId="155" applyFont="1" applyFill="1" applyBorder="1" applyAlignment="1">
      <alignment horizontal="center" vertical="center" wrapText="1"/>
      <protection/>
    </xf>
    <xf numFmtId="0" fontId="27" fillId="0" borderId="21" xfId="155" applyFont="1" applyFill="1" applyBorder="1" applyAlignment="1">
      <alignment horizontal="center" vertical="center" textRotation="90" wrapText="1"/>
      <protection/>
    </xf>
    <xf numFmtId="0" fontId="27" fillId="71" borderId="21" xfId="168" applyFont="1" applyFill="1" applyBorder="1" applyAlignment="1">
      <alignment horizontal="center" vertical="center" textRotation="90" wrapText="1"/>
      <protection/>
    </xf>
    <xf numFmtId="0" fontId="27" fillId="0" borderId="21" xfId="168" applyFont="1" applyBorder="1" applyAlignment="1">
      <alignment horizontal="center" vertical="center" textRotation="90"/>
      <protection/>
    </xf>
    <xf numFmtId="2" fontId="27" fillId="0" borderId="21" xfId="155" applyNumberFormat="1" applyFont="1" applyFill="1" applyBorder="1" applyAlignment="1">
      <alignment horizontal="center" vertical="center" textRotation="90" wrapText="1"/>
      <protection/>
    </xf>
    <xf numFmtId="0" fontId="38" fillId="0" borderId="0" xfId="157" applyFont="1">
      <alignment/>
      <protection/>
    </xf>
    <xf numFmtId="0" fontId="34" fillId="0" borderId="0" xfId="155" applyFont="1" applyAlignment="1">
      <alignment vertical="center"/>
      <protection/>
    </xf>
    <xf numFmtId="0" fontId="27" fillId="0" borderId="21" xfId="190" applyFont="1" applyFill="1" applyBorder="1" applyAlignment="1">
      <alignment horizontal="center" vertical="center" wrapText="1"/>
      <protection/>
    </xf>
    <xf numFmtId="0" fontId="28" fillId="69" borderId="21" xfId="183" applyFont="1" applyFill="1" applyBorder="1" applyAlignment="1">
      <alignment horizontal="center" vertical="center" wrapText="1"/>
      <protection/>
    </xf>
    <xf numFmtId="0" fontId="25" fillId="69" borderId="21" xfId="198" applyFont="1" applyFill="1" applyBorder="1" applyAlignment="1">
      <alignment horizontal="center" vertical="center" wrapText="1"/>
      <protection/>
    </xf>
    <xf numFmtId="49" fontId="37" fillId="69" borderId="21" xfId="196" applyNumberFormat="1" applyFont="1" applyFill="1" applyBorder="1" applyAlignment="1">
      <alignment horizontal="center" vertical="center" wrapText="1"/>
      <protection/>
    </xf>
    <xf numFmtId="0" fontId="39" fillId="69" borderId="21" xfId="198" applyFont="1" applyFill="1" applyBorder="1" applyAlignment="1">
      <alignment horizontal="left" vertical="center" wrapText="1"/>
      <protection/>
    </xf>
    <xf numFmtId="0" fontId="39" fillId="69" borderId="21" xfId="197" applyFont="1" applyFill="1" applyBorder="1" applyAlignment="1">
      <alignment horizontal="left" vertical="center" wrapText="1"/>
      <protection/>
    </xf>
    <xf numFmtId="0" fontId="39" fillId="69" borderId="21" xfId="188" applyFont="1" applyFill="1" applyBorder="1" applyAlignment="1">
      <alignment horizontal="left" vertical="center" wrapText="1"/>
      <protection/>
    </xf>
    <xf numFmtId="49" fontId="37" fillId="69" borderId="21" xfId="195" applyNumberFormat="1" applyFont="1" applyFill="1" applyBorder="1" applyAlignment="1">
      <alignment horizontal="center" vertical="center" wrapText="1"/>
      <protection/>
    </xf>
    <xf numFmtId="49" fontId="37" fillId="69" borderId="21" xfId="197" applyNumberFormat="1" applyFont="1" applyFill="1" applyBorder="1" applyAlignment="1">
      <alignment horizontal="center" vertical="center" wrapText="1"/>
      <protection/>
    </xf>
    <xf numFmtId="49" fontId="60" fillId="69" borderId="21" xfId="183" applyNumberFormat="1" applyFont="1" applyFill="1" applyBorder="1" applyAlignment="1">
      <alignment horizontal="center" vertical="center" wrapText="1"/>
      <protection/>
    </xf>
    <xf numFmtId="49" fontId="60" fillId="69" borderId="21" xfId="182" applyNumberFormat="1" applyFont="1" applyFill="1" applyBorder="1" applyAlignment="1">
      <alignment horizontal="center" vertical="center" wrapText="1"/>
      <protection/>
    </xf>
    <xf numFmtId="49" fontId="37" fillId="69" borderId="21" xfId="150" applyNumberFormat="1" applyFont="1" applyFill="1" applyBorder="1" applyAlignment="1">
      <alignment horizontal="center" vertical="center" wrapText="1"/>
      <protection/>
    </xf>
    <xf numFmtId="49" fontId="37" fillId="69" borderId="21" xfId="160" applyNumberFormat="1" applyFont="1" applyFill="1" applyBorder="1" applyAlignment="1">
      <alignment horizontal="center" vertical="center" wrapText="1"/>
      <protection/>
    </xf>
    <xf numFmtId="49" fontId="37" fillId="69" borderId="21" xfId="188" applyNumberFormat="1" applyFont="1" applyFill="1" applyBorder="1" applyAlignment="1">
      <alignment horizontal="center" vertical="center" wrapText="1"/>
      <protection/>
    </xf>
    <xf numFmtId="49" fontId="37" fillId="69" borderId="21" xfId="189" applyNumberFormat="1" applyFont="1" applyFill="1" applyBorder="1" applyAlignment="1">
      <alignment horizontal="center" vertical="center" wrapText="1"/>
      <protection/>
    </xf>
    <xf numFmtId="0" fontId="21" fillId="69" borderId="21" xfId="192" applyFont="1" applyFill="1" applyBorder="1" applyAlignment="1">
      <alignment horizontal="center" vertical="center" wrapText="1"/>
      <protection/>
    </xf>
    <xf numFmtId="0" fontId="35" fillId="69" borderId="19" xfId="184" applyFont="1" applyFill="1" applyBorder="1" applyAlignment="1" applyProtection="1">
      <alignment horizontal="center" vertical="center" wrapText="1"/>
      <protection locked="0"/>
    </xf>
    <xf numFmtId="0" fontId="44" fillId="0" borderId="21" xfId="184" applyFont="1" applyFill="1" applyBorder="1" applyAlignment="1" applyProtection="1">
      <alignment horizontal="center" vertical="center" wrapText="1"/>
      <protection locked="0"/>
    </xf>
    <xf numFmtId="0" fontId="34" fillId="0" borderId="21" xfId="181" applyFont="1" applyFill="1" applyBorder="1" applyAlignment="1">
      <alignment horizontal="center" vertical="center" wrapText="1"/>
      <protection/>
    </xf>
    <xf numFmtId="177" fontId="34" fillId="0" borderId="21" xfId="184" applyNumberFormat="1" applyFont="1" applyFill="1" applyBorder="1" applyAlignment="1" applyProtection="1">
      <alignment horizontal="center" vertical="center"/>
      <protection locked="0"/>
    </xf>
    <xf numFmtId="175" fontId="27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49" fontId="34" fillId="69" borderId="21" xfId="160" applyNumberFormat="1" applyFont="1" applyFill="1" applyBorder="1" applyAlignment="1">
      <alignment horizontal="center" vertical="center" wrapText="1"/>
      <protection/>
    </xf>
    <xf numFmtId="0" fontId="34" fillId="69" borderId="21" xfId="196" applyFont="1" applyFill="1" applyBorder="1" applyAlignment="1">
      <alignment horizontal="center" vertical="center"/>
      <protection/>
    </xf>
    <xf numFmtId="0" fontId="34" fillId="69" borderId="21" xfId="198" applyFont="1" applyFill="1" applyBorder="1" applyAlignment="1">
      <alignment horizontal="center" vertical="center" wrapText="1"/>
      <protection/>
    </xf>
    <xf numFmtId="49" fontId="34" fillId="69" borderId="21" xfId="195" applyNumberFormat="1" applyFont="1" applyFill="1" applyBorder="1" applyAlignment="1">
      <alignment horizontal="center" vertical="center" wrapText="1"/>
      <protection/>
    </xf>
    <xf numFmtId="0" fontId="38" fillId="69" borderId="21" xfId="182" applyFont="1" applyFill="1" applyBorder="1" applyAlignment="1">
      <alignment horizontal="center" vertical="center" wrapText="1"/>
      <protection/>
    </xf>
    <xf numFmtId="49" fontId="34" fillId="0" borderId="21" xfId="157" applyNumberFormat="1" applyFont="1" applyBorder="1" applyAlignment="1">
      <alignment horizontal="center" vertical="center" wrapText="1"/>
      <protection/>
    </xf>
    <xf numFmtId="0" fontId="61" fillId="0" borderId="0" xfId="0" applyFont="1" applyBorder="1" applyAlignment="1">
      <alignment horizontal="center" vertical="center"/>
    </xf>
    <xf numFmtId="49" fontId="34" fillId="69" borderId="21" xfId="188" applyNumberFormat="1" applyFont="1" applyFill="1" applyBorder="1" applyAlignment="1">
      <alignment horizontal="center" vertical="center" wrapText="1"/>
      <protection/>
    </xf>
    <xf numFmtId="0" fontId="27" fillId="69" borderId="21" xfId="183" applyFont="1" applyFill="1" applyBorder="1" applyAlignment="1">
      <alignment horizontal="left" vertical="center" wrapText="1"/>
      <protection/>
    </xf>
    <xf numFmtId="49" fontId="34" fillId="69" borderId="21" xfId="189" applyNumberFormat="1" applyFont="1" applyFill="1" applyBorder="1" applyAlignment="1">
      <alignment horizontal="center" vertical="center" wrapText="1"/>
      <protection/>
    </xf>
    <xf numFmtId="0" fontId="61" fillId="0" borderId="21" xfId="0" applyFont="1" applyBorder="1" applyAlignment="1">
      <alignment horizontal="center"/>
    </xf>
    <xf numFmtId="0" fontId="34" fillId="0" borderId="21" xfId="0" applyFont="1" applyBorder="1" applyAlignment="1">
      <alignment vertical="center" wrapText="1"/>
    </xf>
    <xf numFmtId="0" fontId="34" fillId="69" borderId="21" xfId="0" applyFont="1" applyFill="1" applyBorder="1" applyAlignment="1">
      <alignment horizontal="center" vertical="center" wrapText="1"/>
    </xf>
    <xf numFmtId="0" fontId="34" fillId="69" borderId="21" xfId="182" applyFont="1" applyFill="1" applyBorder="1" applyAlignment="1">
      <alignment horizontal="center" vertical="center" wrapText="1"/>
      <protection/>
    </xf>
    <xf numFmtId="49" fontId="34" fillId="69" borderId="21" xfId="183" applyNumberFormat="1" applyFont="1" applyFill="1" applyBorder="1" applyAlignment="1">
      <alignment horizontal="center" vertical="center" wrapText="1"/>
      <protection/>
    </xf>
    <xf numFmtId="0" fontId="34" fillId="69" borderId="21" xfId="183" applyFont="1" applyFill="1" applyBorder="1" applyAlignment="1">
      <alignment horizontal="center" vertical="center" wrapText="1"/>
      <protection/>
    </xf>
    <xf numFmtId="49" fontId="34" fillId="69" borderId="21" xfId="182" applyNumberFormat="1" applyFont="1" applyFill="1" applyBorder="1" applyAlignment="1">
      <alignment horizontal="center" vertical="center" wrapText="1"/>
      <protection/>
    </xf>
    <xf numFmtId="0" fontId="34" fillId="69" borderId="21" xfId="0" applyFont="1" applyFill="1" applyBorder="1" applyAlignment="1">
      <alignment vertical="center" wrapText="1"/>
    </xf>
    <xf numFmtId="49" fontId="52" fillId="69" borderId="21" xfId="160" applyNumberFormat="1" applyFont="1" applyFill="1" applyBorder="1" applyAlignment="1">
      <alignment horizontal="center" vertical="center" wrapText="1"/>
      <protection/>
    </xf>
    <xf numFmtId="49" fontId="52" fillId="69" borderId="21" xfId="195" applyNumberFormat="1" applyFont="1" applyFill="1" applyBorder="1" applyAlignment="1">
      <alignment horizontal="center" vertical="center" wrapText="1"/>
      <protection/>
    </xf>
    <xf numFmtId="177" fontId="41" fillId="0" borderId="19" xfId="191" applyNumberFormat="1" applyFont="1" applyFill="1" applyBorder="1" applyAlignment="1">
      <alignment horizontal="center" vertical="center"/>
      <protection/>
    </xf>
    <xf numFmtId="177" fontId="52" fillId="71" borderId="21" xfId="155" applyNumberFormat="1" applyFont="1" applyFill="1" applyBorder="1" applyAlignment="1">
      <alignment horizontal="center" vertical="center"/>
      <protection/>
    </xf>
    <xf numFmtId="175" fontId="44" fillId="71" borderId="21" xfId="155" applyNumberFormat="1" applyFont="1" applyFill="1" applyBorder="1" applyAlignment="1">
      <alignment horizontal="center" vertical="center"/>
      <protection/>
    </xf>
    <xf numFmtId="175" fontId="41" fillId="71" borderId="21" xfId="155" applyNumberFormat="1" applyFont="1" applyFill="1" applyBorder="1" applyAlignment="1">
      <alignment horizontal="center" vertical="center"/>
      <protection/>
    </xf>
    <xf numFmtId="49" fontId="52" fillId="0" borderId="21" xfId="157" applyNumberFormat="1" applyFont="1" applyBorder="1" applyAlignment="1">
      <alignment horizontal="center" vertical="center" wrapText="1"/>
      <protection/>
    </xf>
    <xf numFmtId="9" fontId="34" fillId="0" borderId="21" xfId="206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>
      <alignment horizontal="center" vertical="center"/>
    </xf>
    <xf numFmtId="177" fontId="25" fillId="0" borderId="21" xfId="184" applyNumberFormat="1" applyFont="1" applyFill="1" applyBorder="1" applyAlignment="1" applyProtection="1">
      <alignment horizontal="center" vertical="center"/>
      <protection locked="0"/>
    </xf>
    <xf numFmtId="175" fontId="24" fillId="0" borderId="21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7" fontId="25" fillId="0" borderId="21" xfId="184" applyNumberFormat="1" applyFont="1" applyFill="1" applyBorder="1" applyAlignment="1" applyProtection="1">
      <alignment horizontal="center" vertical="center"/>
      <protection/>
    </xf>
    <xf numFmtId="1" fontId="25" fillId="0" borderId="21" xfId="0" applyNumberFormat="1" applyFont="1" applyFill="1" applyBorder="1" applyAlignment="1">
      <alignment horizontal="center" vertical="center"/>
    </xf>
    <xf numFmtId="0" fontId="25" fillId="0" borderId="21" xfId="181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/>
    </xf>
    <xf numFmtId="0" fontId="41" fillId="0" borderId="0" xfId="184" applyFont="1" applyFill="1" applyBorder="1" applyAlignment="1" applyProtection="1">
      <alignment horizontal="center" vertical="center" wrapText="1"/>
      <protection locked="0"/>
    </xf>
    <xf numFmtId="0" fontId="48" fillId="0" borderId="2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textRotation="90"/>
    </xf>
    <xf numFmtId="0" fontId="21" fillId="0" borderId="19" xfId="193" applyFont="1" applyFill="1" applyBorder="1" applyAlignment="1">
      <alignment horizontal="center" vertical="center" wrapText="1"/>
      <protection/>
    </xf>
    <xf numFmtId="0" fontId="21" fillId="0" borderId="22" xfId="193" applyFont="1" applyFill="1" applyBorder="1" applyAlignment="1">
      <alignment horizontal="center" vertical="center" wrapText="1"/>
      <protection/>
    </xf>
    <xf numFmtId="0" fontId="21" fillId="0" borderId="19" xfId="193" applyFont="1" applyFill="1" applyBorder="1" applyAlignment="1">
      <alignment horizontal="center" vertical="center" textRotation="90" wrapText="1"/>
      <protection/>
    </xf>
    <xf numFmtId="0" fontId="21" fillId="0" borderId="22" xfId="193" applyFont="1" applyFill="1" applyBorder="1" applyAlignment="1">
      <alignment horizontal="center" vertical="center" textRotation="90" wrapText="1"/>
      <protection/>
    </xf>
    <xf numFmtId="0" fontId="49" fillId="72" borderId="19" xfId="0" applyFont="1" applyFill="1" applyBorder="1" applyAlignment="1">
      <alignment horizontal="center" vertical="center" textRotation="90" wrapText="1"/>
    </xf>
    <xf numFmtId="0" fontId="49" fillId="72" borderId="22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43" fillId="0" borderId="19" xfId="193" applyFont="1" applyFill="1" applyBorder="1" applyAlignment="1">
      <alignment horizontal="center" vertical="center" wrapText="1"/>
      <protection/>
    </xf>
    <xf numFmtId="0" fontId="43" fillId="0" borderId="22" xfId="193" applyFont="1" applyFill="1" applyBorder="1" applyAlignment="1">
      <alignment horizontal="center" vertical="center" wrapText="1"/>
      <protection/>
    </xf>
    <xf numFmtId="0" fontId="24" fillId="0" borderId="19" xfId="0" applyFont="1" applyFill="1" applyBorder="1" applyAlignment="1">
      <alignment horizontal="center" vertical="center"/>
    </xf>
    <xf numFmtId="0" fontId="44" fillId="0" borderId="21" xfId="184" applyFont="1" applyFill="1" applyBorder="1" applyAlignment="1" applyProtection="1">
      <alignment horizontal="center" vertical="center" wrapText="1"/>
      <protection locked="0"/>
    </xf>
    <xf numFmtId="0" fontId="35" fillId="0" borderId="21" xfId="184" applyFont="1" applyFill="1" applyBorder="1" applyAlignment="1" applyProtection="1">
      <alignment horizontal="center" vertical="center" wrapText="1"/>
      <protection locked="0"/>
    </xf>
    <xf numFmtId="0" fontId="44" fillId="0" borderId="0" xfId="184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center" vertical="center" wrapText="1"/>
    </xf>
    <xf numFmtId="173" fontId="43" fillId="0" borderId="0" xfId="0" applyNumberFormat="1" applyFont="1" applyFill="1" applyBorder="1" applyAlignment="1">
      <alignment horizontal="right"/>
    </xf>
    <xf numFmtId="0" fontId="39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textRotation="90"/>
    </xf>
    <xf numFmtId="0" fontId="49" fillId="0" borderId="21" xfId="192" applyFont="1" applyFill="1" applyBorder="1" applyAlignment="1">
      <alignment horizontal="center" vertical="center" wrapText="1"/>
      <protection/>
    </xf>
    <xf numFmtId="0" fontId="49" fillId="0" borderId="21" xfId="192" applyFont="1" applyFill="1" applyBorder="1" applyAlignment="1">
      <alignment horizontal="center" vertical="center" textRotation="90" wrapText="1"/>
      <protection/>
    </xf>
    <xf numFmtId="0" fontId="49" fillId="0" borderId="21" xfId="0" applyFont="1" applyFill="1" applyBorder="1" applyAlignment="1">
      <alignment horizontal="center" vertical="center" textRotation="90" wrapText="1"/>
    </xf>
    <xf numFmtId="0" fontId="49" fillId="0" borderId="21" xfId="0" applyFont="1" applyFill="1" applyBorder="1" applyAlignment="1">
      <alignment horizontal="center" vertical="center" wrapText="1"/>
    </xf>
    <xf numFmtId="0" fontId="21" fillId="0" borderId="21" xfId="192" applyFont="1" applyFill="1" applyBorder="1" applyAlignment="1">
      <alignment horizontal="center" vertical="center" wrapText="1"/>
      <protection/>
    </xf>
    <xf numFmtId="0" fontId="46" fillId="69" borderId="0" xfId="0" applyFont="1" applyFill="1" applyBorder="1" applyAlignment="1">
      <alignment horizontal="center" vertical="center" wrapText="1"/>
    </xf>
    <xf numFmtId="0" fontId="44" fillId="70" borderId="0" xfId="184" applyFont="1" applyFill="1" applyBorder="1" applyAlignment="1" applyProtection="1">
      <alignment horizontal="center" vertical="center" wrapText="1"/>
      <protection locked="0"/>
    </xf>
    <xf numFmtId="0" fontId="43" fillId="69" borderId="0" xfId="0" applyFont="1" applyFill="1" applyBorder="1" applyAlignment="1">
      <alignment horizontal="left" wrapText="1"/>
    </xf>
    <xf numFmtId="0" fontId="57" fillId="69" borderId="0" xfId="0" applyFont="1" applyFill="1" applyBorder="1" applyAlignment="1">
      <alignment horizontal="center" vertical="center" wrapText="1"/>
    </xf>
    <xf numFmtId="0" fontId="49" fillId="69" borderId="21" xfId="0" applyFont="1" applyFill="1" applyBorder="1" applyAlignment="1">
      <alignment horizontal="center" vertical="center" textRotation="90" wrapText="1"/>
    </xf>
    <xf numFmtId="0" fontId="31" fillId="69" borderId="21" xfId="0" applyFont="1" applyFill="1" applyBorder="1" applyAlignment="1">
      <alignment horizontal="center" vertical="center"/>
    </xf>
    <xf numFmtId="0" fontId="39" fillId="69" borderId="21" xfId="0" applyFont="1" applyFill="1" applyBorder="1" applyAlignment="1">
      <alignment horizontal="center" vertical="center"/>
    </xf>
    <xf numFmtId="0" fontId="49" fillId="70" borderId="21" xfId="0" applyFont="1" applyFill="1" applyBorder="1" applyAlignment="1">
      <alignment horizontal="center" vertical="center" textRotation="90" wrapText="1"/>
    </xf>
    <xf numFmtId="0" fontId="44" fillId="69" borderId="0" xfId="184" applyFont="1" applyFill="1" applyBorder="1" applyAlignment="1" applyProtection="1">
      <alignment horizontal="center" vertical="center" wrapText="1"/>
      <protection locked="0"/>
    </xf>
    <xf numFmtId="0" fontId="43" fillId="69" borderId="21" xfId="192" applyFont="1" applyFill="1" applyBorder="1" applyAlignment="1">
      <alignment horizontal="center" vertical="center" wrapText="1"/>
      <protection/>
    </xf>
    <xf numFmtId="0" fontId="49" fillId="69" borderId="21" xfId="192" applyFont="1" applyFill="1" applyBorder="1" applyAlignment="1">
      <alignment horizontal="center" vertical="center" textRotation="90" wrapText="1"/>
      <protection/>
    </xf>
    <xf numFmtId="0" fontId="49" fillId="69" borderId="21" xfId="192" applyFont="1" applyFill="1" applyBorder="1" applyAlignment="1">
      <alignment horizontal="center" vertical="center" wrapText="1"/>
      <protection/>
    </xf>
    <xf numFmtId="0" fontId="21" fillId="69" borderId="21" xfId="192" applyFont="1" applyFill="1" applyBorder="1" applyAlignment="1">
      <alignment horizontal="center" vertical="center" wrapText="1"/>
      <protection/>
    </xf>
    <xf numFmtId="0" fontId="35" fillId="69" borderId="19" xfId="184" applyFont="1" applyFill="1" applyBorder="1" applyAlignment="1" applyProtection="1">
      <alignment horizontal="center" vertical="center" wrapText="1"/>
      <protection locked="0"/>
    </xf>
    <xf numFmtId="0" fontId="49" fillId="69" borderId="21" xfId="0" applyFont="1" applyFill="1" applyBorder="1" applyAlignment="1">
      <alignment horizontal="center" vertical="center" textRotation="90"/>
    </xf>
    <xf numFmtId="0" fontId="49" fillId="69" borderId="21" xfId="0" applyFont="1" applyFill="1" applyBorder="1" applyAlignment="1">
      <alignment horizontal="center" vertical="center" wrapText="1"/>
    </xf>
    <xf numFmtId="0" fontId="44" fillId="0" borderId="19" xfId="191" applyFont="1" applyFill="1" applyBorder="1" applyAlignment="1">
      <alignment horizontal="center" vertical="center"/>
      <protection/>
    </xf>
    <xf numFmtId="177" fontId="41" fillId="0" borderId="26" xfId="185" applyNumberFormat="1" applyFont="1" applyFill="1" applyBorder="1" applyAlignment="1">
      <alignment horizontal="center" vertical="center"/>
      <protection/>
    </xf>
    <xf numFmtId="177" fontId="41" fillId="0" borderId="20" xfId="185" applyNumberFormat="1" applyFont="1" applyFill="1" applyBorder="1" applyAlignment="1">
      <alignment horizontal="center" vertical="center"/>
      <protection/>
    </xf>
    <xf numFmtId="0" fontId="43" fillId="0" borderId="19" xfId="194" applyFont="1" applyFill="1" applyBorder="1" applyAlignment="1">
      <alignment horizontal="center" vertical="center" textRotation="90" wrapText="1"/>
      <protection/>
    </xf>
    <xf numFmtId="175" fontId="43" fillId="0" borderId="27" xfId="191" applyNumberFormat="1" applyFont="1" applyFill="1" applyBorder="1" applyAlignment="1">
      <alignment horizontal="center" vertical="center" wrapText="1"/>
      <protection/>
    </xf>
    <xf numFmtId="175" fontId="43" fillId="0" borderId="28" xfId="191" applyNumberFormat="1" applyFont="1" applyFill="1" applyBorder="1" applyAlignment="1">
      <alignment horizontal="center" vertical="center" wrapText="1"/>
      <protection/>
    </xf>
    <xf numFmtId="175" fontId="43" fillId="0" borderId="29" xfId="191" applyNumberFormat="1" applyFont="1" applyFill="1" applyBorder="1" applyAlignment="1">
      <alignment horizontal="center" vertical="center" wrapText="1"/>
      <protection/>
    </xf>
    <xf numFmtId="175" fontId="43" fillId="0" borderId="30" xfId="191" applyNumberFormat="1" applyFont="1" applyFill="1" applyBorder="1" applyAlignment="1">
      <alignment horizontal="center" vertical="center" wrapText="1"/>
      <protection/>
    </xf>
    <xf numFmtId="0" fontId="21" fillId="0" borderId="19" xfId="191" applyFont="1" applyFill="1" applyBorder="1" applyAlignment="1">
      <alignment horizontal="center" vertical="center" wrapText="1"/>
      <protection/>
    </xf>
    <xf numFmtId="0" fontId="49" fillId="0" borderId="19" xfId="192" applyFont="1" applyFill="1" applyBorder="1" applyAlignment="1">
      <alignment horizontal="center" vertical="center" wrapText="1"/>
      <protection/>
    </xf>
    <xf numFmtId="0" fontId="43" fillId="0" borderId="19" xfId="194" applyFont="1" applyFill="1" applyBorder="1" applyAlignment="1">
      <alignment horizontal="center" vertical="center" wrapText="1"/>
      <protection/>
    </xf>
    <xf numFmtId="0" fontId="43" fillId="0" borderId="19" xfId="191" applyFont="1" applyFill="1" applyBorder="1" applyAlignment="1">
      <alignment horizontal="center" vertical="center"/>
      <protection/>
    </xf>
    <xf numFmtId="175" fontId="21" fillId="0" borderId="19" xfId="191" applyNumberFormat="1" applyFont="1" applyFill="1" applyBorder="1" applyAlignment="1">
      <alignment horizontal="center" vertical="center" wrapText="1"/>
      <protection/>
    </xf>
    <xf numFmtId="0" fontId="43" fillId="0" borderId="19" xfId="191" applyFont="1" applyFill="1" applyBorder="1" applyAlignment="1">
      <alignment horizontal="center" vertical="center" textRotation="90"/>
      <protection/>
    </xf>
    <xf numFmtId="0" fontId="42" fillId="0" borderId="0" xfId="184" applyFont="1" applyBorder="1" applyAlignment="1" applyProtection="1">
      <alignment horizontal="center" vertical="center" wrapText="1"/>
      <protection locked="0"/>
    </xf>
  </cellXfs>
  <cellStyles count="2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- Акцент2" xfId="24"/>
    <cellStyle name="20% — акцент2" xfId="25"/>
    <cellStyle name="20% - Акцент2 2" xfId="26"/>
    <cellStyle name="20% - Акцент3" xfId="27"/>
    <cellStyle name="20% — акцент3" xfId="28"/>
    <cellStyle name="20% - Акцент3 2" xfId="29"/>
    <cellStyle name="20% - Акцент4" xfId="30"/>
    <cellStyle name="20% — акцент4" xfId="31"/>
    <cellStyle name="20% - Акцент4 2" xfId="32"/>
    <cellStyle name="20% - Акцент5" xfId="33"/>
    <cellStyle name="20% — акцент5" xfId="34"/>
    <cellStyle name="20% - Акцент5 2" xfId="35"/>
    <cellStyle name="20% - Акцент6" xfId="36"/>
    <cellStyle name="20% — акцент6" xfId="37"/>
    <cellStyle name="20% - Акцент6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1 2" xfId="47"/>
    <cellStyle name="40% - Акцент2" xfId="48"/>
    <cellStyle name="40% — акцент2" xfId="49"/>
    <cellStyle name="40% - Акцент2 2" xfId="50"/>
    <cellStyle name="40% - Акцент3" xfId="51"/>
    <cellStyle name="40% — акцент3" xfId="52"/>
    <cellStyle name="40% - Акцент3 2" xfId="53"/>
    <cellStyle name="40% - Акцент4" xfId="54"/>
    <cellStyle name="40% — акцент4" xfId="55"/>
    <cellStyle name="40% - Акцент4 2" xfId="56"/>
    <cellStyle name="40% - Акцент5" xfId="57"/>
    <cellStyle name="40% — акцент5" xfId="58"/>
    <cellStyle name="40% - Акцент5 2" xfId="59"/>
    <cellStyle name="40% - Акцент6" xfId="60"/>
    <cellStyle name="40% — акцент6" xfId="61"/>
    <cellStyle name="40% - Акцент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1 2" xfId="71"/>
    <cellStyle name="60% - Акцент2" xfId="72"/>
    <cellStyle name="60% — акцент2" xfId="73"/>
    <cellStyle name="60% - Акцент2 2" xfId="74"/>
    <cellStyle name="60% - Акцент3" xfId="75"/>
    <cellStyle name="60% — акцент3" xfId="76"/>
    <cellStyle name="60% - Акцент3 2" xfId="77"/>
    <cellStyle name="60% - Акцент4" xfId="78"/>
    <cellStyle name="60% — акцент4" xfId="79"/>
    <cellStyle name="60% - Акцент4 2" xfId="80"/>
    <cellStyle name="60% - Акцент5" xfId="81"/>
    <cellStyle name="60% — акцент5" xfId="82"/>
    <cellStyle name="60% - Акцент5 2" xfId="83"/>
    <cellStyle name="60% - Акцент6" xfId="84"/>
    <cellStyle name="60% — акцент6" xfId="85"/>
    <cellStyle name="60% - Акцент6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ableStyleLight1" xfId="107"/>
    <cellStyle name="Title" xfId="108"/>
    <cellStyle name="Total" xfId="109"/>
    <cellStyle name="Warning Text" xfId="110"/>
    <cellStyle name="Акцент1" xfId="111"/>
    <cellStyle name="Акцент1 2" xfId="112"/>
    <cellStyle name="Акцент2" xfId="113"/>
    <cellStyle name="Акцент2 2" xfId="114"/>
    <cellStyle name="Акцент3" xfId="115"/>
    <cellStyle name="Акцент3 2" xfId="116"/>
    <cellStyle name="Акцент4" xfId="117"/>
    <cellStyle name="Акцент4 2" xfId="118"/>
    <cellStyle name="Акцент5" xfId="119"/>
    <cellStyle name="Акцент5 2" xfId="120"/>
    <cellStyle name="Акцент6" xfId="121"/>
    <cellStyle name="Акцент6 2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Денежный 2" xfId="131"/>
    <cellStyle name="Заголовок 1" xfId="132"/>
    <cellStyle name="Заголовок 1 2" xfId="133"/>
    <cellStyle name="Заголовок 2" xfId="134"/>
    <cellStyle name="Заголовок 2 2" xfId="135"/>
    <cellStyle name="Заголовок 3" xfId="136"/>
    <cellStyle name="Заголовок 3 2" xfId="137"/>
    <cellStyle name="Заголовок 4" xfId="138"/>
    <cellStyle name="Заголовок 4 2" xfId="139"/>
    <cellStyle name="Итог" xfId="140"/>
    <cellStyle name="Итог 2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ейтральный" xfId="146"/>
    <cellStyle name="Нейтральный 2" xfId="147"/>
    <cellStyle name="Обычный 10" xfId="148"/>
    <cellStyle name="Обычный 10 2" xfId="149"/>
    <cellStyle name="Обычный 2" xfId="150"/>
    <cellStyle name="Обычный 2 2" xfId="151"/>
    <cellStyle name="Обычный 2 2 2" xfId="152"/>
    <cellStyle name="Обычный 2 2 3" xfId="153"/>
    <cellStyle name="Обычный 2 2 4" xfId="154"/>
    <cellStyle name="Обычный 2 2 5" xfId="155"/>
    <cellStyle name="Обычный 2 3" xfId="156"/>
    <cellStyle name="Обычный 2 3 2" xfId="157"/>
    <cellStyle name="Обычный 2 3 3" xfId="158"/>
    <cellStyle name="Обычный 2 4" xfId="159"/>
    <cellStyle name="Обычный 2_Выездка ноябрь 2010 г." xfId="160"/>
    <cellStyle name="Обычный 3" xfId="161"/>
    <cellStyle name="Обычный 3 2" xfId="162"/>
    <cellStyle name="Обычный 3 3" xfId="163"/>
    <cellStyle name="Обычный 3 3 2" xfId="164"/>
    <cellStyle name="Обычный 3 4" xfId="165"/>
    <cellStyle name="Обычный 3_Троеборье спартакиада 2014" xfId="166"/>
    <cellStyle name="Обычный 4" xfId="167"/>
    <cellStyle name="Обычный 4 2" xfId="168"/>
    <cellStyle name="Обычный 4 2 2" xfId="169"/>
    <cellStyle name="Обычный 5" xfId="170"/>
    <cellStyle name="Обычный 5 2" xfId="171"/>
    <cellStyle name="Обычный 6" xfId="172"/>
    <cellStyle name="Обычный 6 2" xfId="173"/>
    <cellStyle name="Обычный 6 3" xfId="174"/>
    <cellStyle name="Обычный 6 4" xfId="175"/>
    <cellStyle name="Обычный 7" xfId="176"/>
    <cellStyle name="Обычный 8" xfId="177"/>
    <cellStyle name="Обычный 8 2" xfId="178"/>
    <cellStyle name="Обычный 9" xfId="179"/>
    <cellStyle name="Обычный_210(1)" xfId="180"/>
    <cellStyle name="Обычный_Выездка ноябрь 2010 г." xfId="181"/>
    <cellStyle name="Обычный_Выездка ноябрь 2010 г. 2" xfId="182"/>
    <cellStyle name="Обычный_Выездка ноябрь 2010 г. 2 2" xfId="183"/>
    <cellStyle name="Обычный_выездка образец техно" xfId="184"/>
    <cellStyle name="Обычный_выездка протоколы" xfId="185"/>
    <cellStyle name="Обычный_Выездка технические1" xfId="186"/>
    <cellStyle name="Обычный_Выездка технические1_Подушкинр выездка.июль" xfId="187"/>
    <cellStyle name="Обычный_Детские выездка.xls5" xfId="188"/>
    <cellStyle name="Обычный_Детские выездка.xls5_старт фаворит" xfId="189"/>
    <cellStyle name="Обычный_Измайлово-2003 2" xfId="190"/>
    <cellStyle name="Обычный_Липецк 2009" xfId="191"/>
    <cellStyle name="Обычный_Лист1" xfId="192"/>
    <cellStyle name="Обычный_Лист1 2" xfId="193"/>
    <cellStyle name="Обычный_Лист1 2 2" xfId="194"/>
    <cellStyle name="Обычный_Нижний-10" xfId="195"/>
    <cellStyle name="Обычный_Россия (В) юниоры" xfId="196"/>
    <cellStyle name="Обычный_Тех.рез.езда молод.лош." xfId="197"/>
    <cellStyle name="Обычный_ЧМ выездка" xfId="198"/>
    <cellStyle name="Плохой" xfId="199"/>
    <cellStyle name="Плохой 2" xfId="200"/>
    <cellStyle name="Пояснение" xfId="201"/>
    <cellStyle name="Пояснение 2" xfId="202"/>
    <cellStyle name="Примечание" xfId="203"/>
    <cellStyle name="Примечание 2" xfId="204"/>
    <cellStyle name="Percent" xfId="205"/>
    <cellStyle name="Процентный 2" xfId="206"/>
    <cellStyle name="Связанная ячейка" xfId="207"/>
    <cellStyle name="Связанная ячейка 2" xfId="208"/>
    <cellStyle name="Текст предупреждения" xfId="209"/>
    <cellStyle name="Текст предупреждения 2" xfId="210"/>
    <cellStyle name="Comma" xfId="211"/>
    <cellStyle name="Comma [0]" xfId="212"/>
    <cellStyle name="Хороший" xfId="213"/>
    <cellStyle name="Хороший 2" xfId="214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381000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533400</xdr:colOff>
      <xdr:row>4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4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5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1</xdr:col>
      <xdr:colOff>571500</xdr:colOff>
      <xdr:row>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42;&#1067;&#1045;&#1047;&#1044;&#1050;&#1040;%20&#1084;&#1072;&#1081;%202015%20&#1057;&#1054;&#1050;&#1054;&#1056;&#1054;&#105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BAC~1\AppData\Local\Temp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4;&#1056;&#1045;&#1042;&#1053;&#1054;&#1042;&#1040;&#1053;&#1048;&#1071;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esktop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edia-markt\Downloads\&#1056;&#1040;%20&#1044;&#1045;&#1058;&#1048;%202015\&#1057;&#1054;&#1056;&#1045;&#1042;&#1053;&#1054;&#1042;&#1040;&#1053;&#1048;&#1071;%202015\&#1057;&#1054;&#1056;&#1045;&#1042;&#1053;&#1054;&#1042;&#1040;&#1053;&#1048;&#1071;\&#1074;&#1099;&#1077;&#1079;&#1076;&#1082;&#1072;%20&#1073;&#1080;&#1090;&#1094;&#1072;%20&#1055;&#1052;%2029.04-02.05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57;&#1087;&#1086;&#1088;&#1090;\&#1042;&#1067;&#1045;&#1047;&#1044;&#1050;&#1040;%20&#1084;&#1072;&#1081;%202015%20&#1057;&#1054;&#1050;&#1054;&#1056;&#1054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BAC~1\AppData\Local\Temp\Downloads\&#1057;&#1087;&#1086;&#1088;&#1090;\&#1042;&#1067;&#1045;&#1047;&#1044;&#1050;&#1040;%20&#1056;&#1040;%20&#1084;&#1072;&#1088;&#109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54;&#1056;&#1045;&#1042;&#1053;&#1054;&#1042;&#1040;&#1053;&#1048;&#1071;\&#1057;&#1054;&#1056;&#1045;&#1042;&#1053;&#1054;&#1042;&#1040;&#1053;&#1048;&#1071;\&#1040;&#1056;&#1061;&#1048;&#1042;\&#1074;&#1099;&#1077;&#1079;&#1076;&#1082;&#1072;%20&#1073;&#1080;&#1090;&#1094;&#1072;4-6%20&#1072;&#1074;&#1075;&#1091;&#1089;&#1090;&#1072;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NataGor\Desktop\&#1057;&#1087;&#1086;&#1088;&#1090;\&#1074;&#1099;&#1077;&#1079;&#1076;&#1082;&#1072;%20&#1073;&#1080;&#1090;&#1094;&#1072;%20&#1086;&#1073;&#1088;&#1072;&#1079;&#1077;&#109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4;&#1099;&#1077;&#1079;&#1076;&#1082;&#1072;%20&#1073;&#1080;&#1090;&#1094;&#1072;4-6%20&#1072;&#1074;&#1075;&#1091;&#1089;&#1090;&#1072;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57;&#1058;&#1059;&#1044;&#1045;&#1053;&#1058;&#1067;\&#1056;&#1091;&#1089;&#1089;&#1082;&#1080;&#1081;%20&#1040;&#1083;&#1084;&#1072;&#1079;%20&#1072;&#1074;&#1075;%202012%20&#1088;&#1072;&#107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60;&#1050;&#1057;&#1052;\Downloads\&#1074;&#1099;&#1077;&#1079;&#1076;&#1082;&#1072;%20&#1070;&#1078;&#1085;&#1099;&#1081;%20&#1080;&#1102;&#1085;&#1100;%202013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42;&#1083;&#1072;&#1076;&#1077;&#1083;&#1077;&#1094;\&#1056;&#1072;&#1073;&#1086;&#1095;&#1080;&#1081;%20&#1089;&#1090;&#1086;&#1083;\&#1057;&#1058;&#1059;&#1044;&#1045;&#1053;&#1058;&#1067;\&#1057;&#1054;&#1056;&#1045;&#1042;&#1053;%20&#1071;&#1053;&#1042;-&#1048;&#1070;&#1051;&#1068;%202012\&#1041;&#1080;&#1090;&#1094;&#1072;%20&#1074;&#1099;&#1077;&#1079;&#1076;&#1082;&#1072;\&#1090;&#1077;&#1093;&#1088;&#1077;&#1079;&#1099;%20&#1073;&#1080;&#1090;&#1094;&#1072;%20&#1087;-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  <sheetName val="#ССЫЛК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арт 30 апреля"/>
      <sheetName val="МП"/>
      <sheetName val="КПЮши"/>
      <sheetName val="старт 01 мая"/>
      <sheetName val="ЛПЮры"/>
      <sheetName val="ЛПЮши"/>
      <sheetName val="КПДети"/>
      <sheetName val="старт 02 мая"/>
      <sheetName val="КЮР Юниоры"/>
      <sheetName val="Абс_юниоры"/>
      <sheetName val="КЮР Юноши"/>
      <sheetName val="Абс_юноши"/>
      <sheetName val="ППЮши"/>
      <sheetName val="ЛПдети"/>
      <sheetName val="МК"/>
      <sheetName val="ПБП"/>
      <sheetName val="БК"/>
      <sheetName val="ППЮры"/>
      <sheetName val="ППД"/>
      <sheetName val="СП В"/>
      <sheetName val="ППДмл"/>
      <sheetName val="КПЮры"/>
      <sheetName val="ЛП юры"/>
      <sheetName val="КПЮш"/>
      <sheetName val="Кюр Юр"/>
      <sheetName val="СП А"/>
      <sheetName val="Кюр Юш"/>
      <sheetName val="ЛПД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ссив"/>
      <sheetName val="старт испр"/>
      <sheetName val="МП"/>
      <sheetName val="ппюю"/>
      <sheetName val="ппюю раз"/>
      <sheetName val="ППД"/>
      <sheetName val="люб 1"/>
      <sheetName val="люб 1 ур"/>
      <sheetName val="ппюю разря"/>
      <sheetName val="ппюю разр"/>
      <sheetName val="Мол "/>
      <sheetName val="ппюо"/>
      <sheetName val="ппюю общ"/>
      <sheetName val="кпд"/>
      <sheetName val="ппюю разряды"/>
      <sheetName val="люб 2"/>
      <sheetName val="КПЮ"/>
      <sheetName val="СП 2"/>
      <sheetName val="Б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старт"/>
      <sheetName val="начин"/>
      <sheetName val="ЛПД"/>
      <sheetName val="ППД"/>
      <sheetName val="ппюю"/>
      <sheetName val="МП"/>
      <sheetName val="мол 4 и ст"/>
      <sheetName val="СП"/>
      <sheetName val="БП"/>
      <sheetName val="ППД В"/>
      <sheetName val="Кюр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мастер-лист (2)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 общий"/>
      <sheetName val="МП"/>
      <sheetName val="БП"/>
      <sheetName val="КПЮши"/>
      <sheetName val="ППЮры"/>
      <sheetName val="старт 6 февраля"/>
      <sheetName val="ЛПЮши"/>
      <sheetName val="Абс_юноши"/>
      <sheetName val="Абс_юниоры"/>
      <sheetName val="ППД"/>
      <sheetName val="старт7 февраля"/>
      <sheetName val="ППЮши"/>
      <sheetName val="КПД"/>
      <sheetName val="СП1"/>
      <sheetName val="СП В"/>
      <sheetName val="молод"/>
      <sheetName val="ППДмл"/>
      <sheetName val="КЮР БП+СП"/>
      <sheetName val="БК"/>
      <sheetName val="КПЮры"/>
      <sheetName val="ЛП юры"/>
      <sheetName val="КПЮш"/>
      <sheetName val="Кюр Юр"/>
      <sheetName val="СП А"/>
      <sheetName val="Кюр Юш"/>
      <sheetName val="ЛПД"/>
      <sheetName val="ПБП"/>
      <sheetName val="абс БК"/>
      <sheetName val="КПЮЮш"/>
      <sheetName val="КПДмл"/>
      <sheetName val="ППЮобщ"/>
      <sheetName val="ППЮр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"/>
      <sheetName val="мастер-лист"/>
      <sheetName val="ст5 АВГ"/>
      <sheetName val="ст 6 авг"/>
      <sheetName val="БП"/>
      <sheetName val="МП"/>
      <sheetName val="ППД"/>
      <sheetName val="СП1"/>
      <sheetName val="ППЮш"/>
      <sheetName val="СП В"/>
      <sheetName val="молод"/>
      <sheetName val="ст28  мая "/>
      <sheetName val="ст 29 мая"/>
      <sheetName val="КЮР БП+СП"/>
      <sheetName val="Абс"/>
      <sheetName val="БК"/>
      <sheetName val="КПЮры"/>
      <sheetName val="ЛП юры"/>
      <sheetName val="КПЮш"/>
      <sheetName val="ЛП юши"/>
      <sheetName val="КПД"/>
      <sheetName val="ст 30 апр"/>
      <sheetName val="Кюр Юр"/>
      <sheetName val="СП А"/>
      <sheetName val="Кюр Юш"/>
      <sheetName val="ЛПД"/>
      <sheetName val="ПБП"/>
      <sheetName val="абс БК"/>
      <sheetName val="КПЮЮш"/>
      <sheetName val="ППЮры"/>
      <sheetName val="КПДмл"/>
      <sheetName val="ППЮобщ"/>
      <sheetName val="ППДмл"/>
      <sheetName val="ППЮр"/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 лет"/>
      <sheetName val="4 лет"/>
      <sheetName val="мастер-лист"/>
      <sheetName val="старт 10 "/>
      <sheetName val="старт 11"/>
      <sheetName val="МП"/>
      <sheetName val="СП 1"/>
      <sheetName val="ППЮ"/>
      <sheetName val="КПЮ"/>
      <sheetName val="БП"/>
      <sheetName val="ППД общ люб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9 июня"/>
      <sheetName val="мастер-лист"/>
      <sheetName val="МП"/>
      <sheetName val="ППЮ-о,л"/>
      <sheetName val="ППД"/>
      <sheetName val="мол лош"/>
      <sheetName val="молод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ПЮр"/>
      <sheetName val="ППюн общ люб"/>
      <sheetName val="ППюн юн"/>
      <sheetName val="КПюр"/>
      <sheetName val="МП"/>
      <sheetName val="КПЮ"/>
      <sheetName val="ППД"/>
      <sheetName val="ППД общ люб"/>
      <sheetName val="СП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Y16"/>
  <sheetViews>
    <sheetView view="pageBreakPreview" zoomScale="80" zoomScaleNormal="40" zoomScaleSheetLayoutView="80" workbookViewId="0" topLeftCell="B4">
      <selection activeCell="H14" sqref="H14"/>
    </sheetView>
  </sheetViews>
  <sheetFormatPr defaultColWidth="10.66015625" defaultRowHeight="57" customHeight="1"/>
  <cols>
    <col min="1" max="1" width="6.16015625" style="65" customWidth="1"/>
    <col min="2" max="2" width="24.83203125" style="65" customWidth="1"/>
    <col min="3" max="3" width="10.66015625" style="65" hidden="1" customWidth="1"/>
    <col min="4" max="4" width="7.66015625" style="65" customWidth="1"/>
    <col min="5" max="5" width="57.33203125" style="65" customWidth="1"/>
    <col min="6" max="6" width="10.66015625" style="65" hidden="1" customWidth="1"/>
    <col min="7" max="7" width="10.66015625" style="66" hidden="1" customWidth="1"/>
    <col min="8" max="8" width="40.16015625" style="65" customWidth="1"/>
    <col min="9" max="9" width="10.16015625" style="67" customWidth="1"/>
    <col min="10" max="10" width="13.83203125" style="68" customWidth="1"/>
    <col min="11" max="11" width="8.33203125" style="65" customWidth="1"/>
    <col min="12" max="12" width="9.66015625" style="67" customWidth="1"/>
    <col min="13" max="13" width="12.5" style="68" customWidth="1"/>
    <col min="14" max="14" width="5.83203125" style="65" customWidth="1"/>
    <col min="15" max="15" width="9.5" style="67" customWidth="1"/>
    <col min="16" max="16" width="12.5" style="68" customWidth="1"/>
    <col min="17" max="17" width="6" style="65" customWidth="1"/>
    <col min="18" max="19" width="6.5" style="65" customWidth="1"/>
    <col min="20" max="20" width="10.16015625" style="65" customWidth="1"/>
    <col min="21" max="21" width="5.83203125" style="65" customWidth="1"/>
    <col min="22" max="22" width="15.33203125" style="68" customWidth="1"/>
    <col min="23" max="25" width="0" style="65" hidden="1" customWidth="1"/>
    <col min="26" max="16384" width="10.66015625" style="65" customWidth="1"/>
  </cols>
  <sheetData>
    <row r="1" spans="1:23" s="1" customFormat="1" ht="44.25" customHeight="1">
      <c r="A1" s="280" t="s">
        <v>146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s="80" customFormat="1" ht="33" customHeight="1">
      <c r="A2" s="281" t="s">
        <v>31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5" s="157" customFormat="1" ht="32.25" customHeight="1">
      <c r="A3" s="278" t="s">
        <v>151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</row>
    <row r="4" spans="1:24" s="27" customFormat="1" ht="21.75" customHeight="1">
      <c r="A4" s="282" t="s">
        <v>7</v>
      </c>
      <c r="B4" s="282"/>
      <c r="C4" s="282"/>
      <c r="D4" s="282"/>
      <c r="E4" s="282"/>
      <c r="F4" s="24"/>
      <c r="G4" s="24"/>
      <c r="H4" s="25"/>
      <c r="I4" s="25"/>
      <c r="J4" s="26"/>
      <c r="K4" s="26"/>
      <c r="L4" s="26"/>
      <c r="M4" s="26"/>
      <c r="N4" s="26"/>
      <c r="O4" s="26"/>
      <c r="P4" s="26"/>
      <c r="Q4" s="26"/>
      <c r="R4" s="283" t="s">
        <v>147</v>
      </c>
      <c r="S4" s="283"/>
      <c r="T4" s="283"/>
      <c r="U4" s="283"/>
      <c r="V4" s="283"/>
      <c r="W4" s="283"/>
      <c r="X4" s="283"/>
    </row>
    <row r="5" spans="1:23" s="70" customFormat="1" ht="15" customHeight="1">
      <c r="A5" s="284" t="s">
        <v>33</v>
      </c>
      <c r="B5" s="286" t="s">
        <v>67</v>
      </c>
      <c r="C5" s="288" t="s">
        <v>35</v>
      </c>
      <c r="D5" s="288" t="s">
        <v>1</v>
      </c>
      <c r="E5" s="286" t="s">
        <v>68</v>
      </c>
      <c r="F5" s="286" t="s">
        <v>2</v>
      </c>
      <c r="G5" s="286" t="s">
        <v>3</v>
      </c>
      <c r="H5" s="298" t="s">
        <v>4</v>
      </c>
      <c r="I5" s="277" t="s">
        <v>64</v>
      </c>
      <c r="J5" s="277"/>
      <c r="K5" s="277"/>
      <c r="L5" s="300" t="s">
        <v>37</v>
      </c>
      <c r="M5" s="300"/>
      <c r="N5" s="300"/>
      <c r="O5" s="277" t="s">
        <v>38</v>
      </c>
      <c r="P5" s="277"/>
      <c r="Q5" s="277"/>
      <c r="R5" s="290" t="s">
        <v>39</v>
      </c>
      <c r="S5" s="290" t="s">
        <v>40</v>
      </c>
      <c r="T5" s="292" t="s">
        <v>41</v>
      </c>
      <c r="U5" s="292" t="s">
        <v>42</v>
      </c>
      <c r="V5" s="294" t="s">
        <v>43</v>
      </c>
      <c r="W5" s="296" t="s">
        <v>69</v>
      </c>
    </row>
    <row r="6" spans="1:25" s="70" customFormat="1" ht="51" customHeight="1">
      <c r="A6" s="285"/>
      <c r="B6" s="287"/>
      <c r="C6" s="289"/>
      <c r="D6" s="289"/>
      <c r="E6" s="287"/>
      <c r="F6" s="287"/>
      <c r="G6" s="287"/>
      <c r="H6" s="299"/>
      <c r="I6" s="138" t="s">
        <v>45</v>
      </c>
      <c r="J6" s="139" t="s">
        <v>46</v>
      </c>
      <c r="K6" s="140" t="s">
        <v>47</v>
      </c>
      <c r="L6" s="138" t="s">
        <v>45</v>
      </c>
      <c r="M6" s="139" t="s">
        <v>46</v>
      </c>
      <c r="N6" s="140" t="s">
        <v>47</v>
      </c>
      <c r="O6" s="138" t="s">
        <v>45</v>
      </c>
      <c r="P6" s="139" t="s">
        <v>46</v>
      </c>
      <c r="Q6" s="140" t="s">
        <v>47</v>
      </c>
      <c r="R6" s="291"/>
      <c r="S6" s="291"/>
      <c r="T6" s="293"/>
      <c r="U6" s="293"/>
      <c r="V6" s="295"/>
      <c r="W6" s="297"/>
      <c r="X6" s="141" t="s">
        <v>12</v>
      </c>
      <c r="Y6" s="71" t="s">
        <v>70</v>
      </c>
    </row>
    <row r="7" spans="1:24" s="69" customFormat="1" ht="34.5" customHeight="1">
      <c r="A7" s="279" t="s">
        <v>21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136"/>
      <c r="X7" s="137"/>
    </row>
    <row r="8" spans="1:25" s="196" customFormat="1" ht="42" customHeight="1">
      <c r="A8" s="204">
        <v>1</v>
      </c>
      <c r="B8" s="127" t="s">
        <v>86</v>
      </c>
      <c r="C8" s="247" t="s">
        <v>93</v>
      </c>
      <c r="D8" s="198" t="s">
        <v>13</v>
      </c>
      <c r="E8" s="127" t="s">
        <v>152</v>
      </c>
      <c r="F8" s="249" t="s">
        <v>95</v>
      </c>
      <c r="G8" s="130" t="s">
        <v>82</v>
      </c>
      <c r="H8" s="128" t="s">
        <v>7</v>
      </c>
      <c r="I8" s="163">
        <v>222.5</v>
      </c>
      <c r="J8" s="161">
        <f>I8/3.4</f>
        <v>65.44117647058823</v>
      </c>
      <c r="K8" s="162">
        <f>RANK(J8,$J$8:$J$9)</f>
        <v>2</v>
      </c>
      <c r="L8" s="163">
        <v>225</v>
      </c>
      <c r="M8" s="161">
        <f>L8/3.4</f>
        <v>66.17647058823529</v>
      </c>
      <c r="N8" s="162">
        <f>RANK(M8,$M$8:$M$9)</f>
        <v>2</v>
      </c>
      <c r="O8" s="163">
        <v>226</v>
      </c>
      <c r="P8" s="161">
        <f>O8/3.4</f>
        <v>66.47058823529412</v>
      </c>
      <c r="Q8" s="162">
        <f>RANK(P8,$P$8:$P$9)</f>
        <v>1</v>
      </c>
      <c r="R8" s="162"/>
      <c r="S8" s="162"/>
      <c r="T8" s="164">
        <f>O8+L8+I8</f>
        <v>673.5</v>
      </c>
      <c r="U8" s="165">
        <v>42</v>
      </c>
      <c r="V8" s="161">
        <f>(J8+M8+P8)/3</f>
        <v>66.02941176470588</v>
      </c>
      <c r="W8" s="201"/>
      <c r="Y8" s="202"/>
    </row>
    <row r="9" spans="1:25" s="196" customFormat="1" ht="42" customHeight="1">
      <c r="A9" s="204">
        <v>2</v>
      </c>
      <c r="B9" s="199" t="s">
        <v>148</v>
      </c>
      <c r="C9" s="247" t="s">
        <v>92</v>
      </c>
      <c r="D9" s="257" t="s">
        <v>13</v>
      </c>
      <c r="E9" s="131" t="s">
        <v>177</v>
      </c>
      <c r="F9" s="142"/>
      <c r="G9" s="257" t="s">
        <v>10</v>
      </c>
      <c r="H9" s="128" t="s">
        <v>7</v>
      </c>
      <c r="I9" s="163">
        <v>223</v>
      </c>
      <c r="J9" s="161">
        <f>I9/3.4</f>
        <v>65.58823529411765</v>
      </c>
      <c r="K9" s="162">
        <f>RANK(J9,$J$8:$J$9)</f>
        <v>1</v>
      </c>
      <c r="L9" s="163">
        <v>225.5</v>
      </c>
      <c r="M9" s="161">
        <f>L9/3.4</f>
        <v>66.32352941176471</v>
      </c>
      <c r="N9" s="162">
        <f>RANK(M9,$M$8:$M$9)</f>
        <v>1</v>
      </c>
      <c r="O9" s="163">
        <v>225</v>
      </c>
      <c r="P9" s="161">
        <f>O9/3.4</f>
        <v>66.17647058823529</v>
      </c>
      <c r="Q9" s="162">
        <f>RANK(P9,$P$8:$P$9)</f>
        <v>2</v>
      </c>
      <c r="R9" s="162"/>
      <c r="S9" s="162"/>
      <c r="T9" s="164">
        <f>O9+L9+I9</f>
        <v>673.5</v>
      </c>
      <c r="U9" s="165">
        <v>41</v>
      </c>
      <c r="V9" s="161">
        <f>(J9+M9+P9)/3</f>
        <v>66.0294117647059</v>
      </c>
      <c r="W9" s="201"/>
      <c r="Y9" s="202"/>
    </row>
    <row r="10" spans="1:24" s="69" customFormat="1" ht="37.5" customHeight="1">
      <c r="A10" s="279" t="s">
        <v>75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136"/>
      <c r="X10" s="137"/>
    </row>
    <row r="11" spans="1:25" s="196" customFormat="1" ht="42" customHeight="1">
      <c r="A11" s="204">
        <f>RANK(V11,$V$11:$V$13)</f>
        <v>1</v>
      </c>
      <c r="B11" s="199" t="s">
        <v>148</v>
      </c>
      <c r="C11" s="129" t="s">
        <v>92</v>
      </c>
      <c r="D11" s="134" t="s">
        <v>13</v>
      </c>
      <c r="E11" s="131" t="s">
        <v>128</v>
      </c>
      <c r="F11" s="244" t="s">
        <v>78</v>
      </c>
      <c r="G11" s="245" t="s">
        <v>10</v>
      </c>
      <c r="H11" s="246" t="s">
        <v>7</v>
      </c>
      <c r="I11" s="163">
        <v>232</v>
      </c>
      <c r="J11" s="161">
        <f>I11/3.4</f>
        <v>68.23529411764706</v>
      </c>
      <c r="K11" s="162">
        <f>RANK(J11,$J$11:$J$13)</f>
        <v>1</v>
      </c>
      <c r="L11" s="163">
        <v>233</v>
      </c>
      <c r="M11" s="161">
        <f>L11/3.4</f>
        <v>68.52941176470588</v>
      </c>
      <c r="N11" s="162">
        <f>RANK(M11,$M$11:$M$13)</f>
        <v>1</v>
      </c>
      <c r="O11" s="163">
        <v>234</v>
      </c>
      <c r="P11" s="161">
        <f>O11/3.4</f>
        <v>68.82352941176471</v>
      </c>
      <c r="Q11" s="162">
        <f>RANK(P11,$P$11:$P$13)</f>
        <v>1</v>
      </c>
      <c r="R11" s="162"/>
      <c r="S11" s="162"/>
      <c r="T11" s="164">
        <f>O11+L11+I11</f>
        <v>699</v>
      </c>
      <c r="U11" s="165"/>
      <c r="V11" s="161">
        <f>(J11+M11+P11)/3</f>
        <v>68.52941176470587</v>
      </c>
      <c r="W11" s="201"/>
      <c r="Y11" s="202"/>
    </row>
    <row r="12" spans="1:25" s="196" customFormat="1" ht="42" customHeight="1">
      <c r="A12" s="204">
        <f>RANK(V12,$V$11:$V$13)</f>
        <v>2</v>
      </c>
      <c r="B12" s="131" t="s">
        <v>126</v>
      </c>
      <c r="C12" s="247" t="s">
        <v>92</v>
      </c>
      <c r="D12" s="126" t="s">
        <v>13</v>
      </c>
      <c r="E12" s="127" t="s">
        <v>127</v>
      </c>
      <c r="F12" s="244"/>
      <c r="G12" s="128" t="s">
        <v>10</v>
      </c>
      <c r="H12" s="128" t="s">
        <v>7</v>
      </c>
      <c r="I12" s="163">
        <v>227</v>
      </c>
      <c r="J12" s="161">
        <f>I12/3.4</f>
        <v>66.76470588235294</v>
      </c>
      <c r="K12" s="162">
        <f>RANK(J12,$J$11:$J$13)</f>
        <v>2</v>
      </c>
      <c r="L12" s="163">
        <v>220</v>
      </c>
      <c r="M12" s="161">
        <f>L12/3.4</f>
        <v>64.70588235294117</v>
      </c>
      <c r="N12" s="162">
        <f>RANK(M12,$M$11:$M$13)</f>
        <v>2</v>
      </c>
      <c r="O12" s="163">
        <v>222</v>
      </c>
      <c r="P12" s="161">
        <f>O12/3.4</f>
        <v>65.29411764705883</v>
      </c>
      <c r="Q12" s="162">
        <f>RANK(P12,$P$11:$P$13)</f>
        <v>2</v>
      </c>
      <c r="R12" s="162"/>
      <c r="S12" s="162"/>
      <c r="T12" s="164">
        <f>O12+L12+I12</f>
        <v>669</v>
      </c>
      <c r="U12" s="165"/>
      <c r="V12" s="161">
        <f>(J12+M12+P12)/3</f>
        <v>65.58823529411764</v>
      </c>
      <c r="W12" s="201"/>
      <c r="Y12" s="202"/>
    </row>
    <row r="13" spans="1:25" s="196" customFormat="1" ht="42" customHeight="1">
      <c r="A13" s="204">
        <f>RANK(V13,$V$11:$V$13)</f>
        <v>3</v>
      </c>
      <c r="B13" s="131" t="s">
        <v>149</v>
      </c>
      <c r="C13" s="247" t="s">
        <v>93</v>
      </c>
      <c r="D13" s="134" t="s">
        <v>13</v>
      </c>
      <c r="E13" s="127" t="s">
        <v>150</v>
      </c>
      <c r="F13" s="244" t="s">
        <v>103</v>
      </c>
      <c r="G13" s="248" t="s">
        <v>10</v>
      </c>
      <c r="H13" s="128" t="s">
        <v>7</v>
      </c>
      <c r="I13" s="163">
        <v>213.5</v>
      </c>
      <c r="J13" s="161">
        <f>I13/3.4</f>
        <v>62.794117647058826</v>
      </c>
      <c r="K13" s="162">
        <f>RANK(J13,$J$11:$J$13)</f>
        <v>3</v>
      </c>
      <c r="L13" s="163">
        <v>211</v>
      </c>
      <c r="M13" s="161">
        <f>L13/3.4</f>
        <v>62.05882352941177</v>
      </c>
      <c r="N13" s="162">
        <f>RANK(M13,$M$11:$M$13)</f>
        <v>3</v>
      </c>
      <c r="O13" s="163">
        <v>211.5</v>
      </c>
      <c r="P13" s="161">
        <f>O13/3.4</f>
        <v>62.20588235294118</v>
      </c>
      <c r="Q13" s="162">
        <f>RANK(P13,$P$11:$P$13)</f>
        <v>3</v>
      </c>
      <c r="R13" s="162"/>
      <c r="S13" s="162"/>
      <c r="T13" s="164">
        <f>O13+L13+I13</f>
        <v>636</v>
      </c>
      <c r="U13" s="165"/>
      <c r="V13" s="161">
        <f>(J13+M13+P13)/3</f>
        <v>62.35294117647059</v>
      </c>
      <c r="W13" s="201"/>
      <c r="Y13" s="202"/>
    </row>
    <row r="14" spans="1:23" s="5" customFormat="1" ht="43.5" customHeight="1">
      <c r="A14" s="4" t="s">
        <v>48</v>
      </c>
      <c r="E14" s="205"/>
      <c r="H14" s="116"/>
      <c r="I14" s="4" t="s">
        <v>125</v>
      </c>
      <c r="J14" s="4"/>
      <c r="K14" s="4"/>
      <c r="L14" s="4"/>
      <c r="M14" s="4"/>
      <c r="N14" s="4"/>
      <c r="O14" s="4"/>
      <c r="P14" s="4"/>
      <c r="Q14" s="4"/>
      <c r="R14" s="4"/>
      <c r="S14" s="4"/>
      <c r="W14" s="7"/>
    </row>
    <row r="15" spans="1:23" s="5" customFormat="1" ht="43.5" customHeight="1">
      <c r="A15" s="4" t="s">
        <v>49</v>
      </c>
      <c r="E15" s="205"/>
      <c r="H15" s="6"/>
      <c r="I15" s="5" t="s">
        <v>50</v>
      </c>
      <c r="R15" s="4"/>
      <c r="W15" s="7"/>
    </row>
    <row r="16" spans="2:22" s="73" customFormat="1" ht="60.75" customHeight="1">
      <c r="B16" s="74"/>
      <c r="C16" s="75"/>
      <c r="D16" s="76"/>
      <c r="E16" s="76"/>
      <c r="F16" s="76"/>
      <c r="H16" s="77"/>
      <c r="I16" s="78"/>
      <c r="J16" s="79"/>
      <c r="L16" s="78"/>
      <c r="M16" s="79"/>
      <c r="O16" s="78"/>
      <c r="P16" s="79"/>
      <c r="V16" s="79"/>
    </row>
  </sheetData>
  <sheetProtection selectLockedCells="1" selectUnlockedCells="1"/>
  <mergeCells count="24">
    <mergeCell ref="U5:U6"/>
    <mergeCell ref="V5:V6"/>
    <mergeCell ref="W5:W6"/>
    <mergeCell ref="G5:G6"/>
    <mergeCell ref="H5:H6"/>
    <mergeCell ref="I5:K5"/>
    <mergeCell ref="L5:N5"/>
    <mergeCell ref="R5:R6"/>
    <mergeCell ref="C5:C6"/>
    <mergeCell ref="D5:D6"/>
    <mergeCell ref="E5:E6"/>
    <mergeCell ref="F5:F6"/>
    <mergeCell ref="S5:S6"/>
    <mergeCell ref="T5:T6"/>
    <mergeCell ref="O5:Q5"/>
    <mergeCell ref="A3:Y3"/>
    <mergeCell ref="A10:V10"/>
    <mergeCell ref="A1:W1"/>
    <mergeCell ref="A7:V7"/>
    <mergeCell ref="A2:W2"/>
    <mergeCell ref="A4:E4"/>
    <mergeCell ref="R4:X4"/>
    <mergeCell ref="A5:A6"/>
    <mergeCell ref="B5:B6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F25"/>
  <sheetViews>
    <sheetView view="pageBreakPreview" zoomScale="90" zoomScaleNormal="70" zoomScaleSheetLayoutView="90" zoomScalePageLayoutView="0" workbookViewId="0" topLeftCell="A5">
      <selection activeCell="Y6" sqref="Y1:AB16384"/>
    </sheetView>
  </sheetViews>
  <sheetFormatPr defaultColWidth="10.66015625" defaultRowHeight="12.75"/>
  <cols>
    <col min="1" max="1" width="6.83203125" style="39" customWidth="1"/>
    <col min="2" max="2" width="24.66015625" style="39" customWidth="1"/>
    <col min="3" max="3" width="10.66015625" style="39" hidden="1" customWidth="1"/>
    <col min="4" max="4" width="6.33203125" style="40" customWidth="1"/>
    <col min="5" max="5" width="46.33203125" style="41" customWidth="1"/>
    <col min="6" max="6" width="10.66015625" style="39" hidden="1" customWidth="1"/>
    <col min="7" max="7" width="10.66015625" style="40" hidden="1" customWidth="1"/>
    <col min="8" max="8" width="29" style="39" customWidth="1"/>
    <col min="9" max="9" width="10.66015625" style="39" hidden="1" customWidth="1"/>
    <col min="10" max="10" width="8.33203125" style="42" customWidth="1"/>
    <col min="11" max="11" width="10.66015625" style="43" customWidth="1"/>
    <col min="12" max="12" width="5.83203125" style="39" customWidth="1"/>
    <col min="13" max="13" width="9.16015625" style="42" customWidth="1"/>
    <col min="14" max="14" width="11.83203125" style="43" customWidth="1"/>
    <col min="15" max="15" width="5.83203125" style="39" customWidth="1"/>
    <col min="16" max="16" width="8.66015625" style="42" customWidth="1"/>
    <col min="17" max="17" width="11" style="43" customWidth="1"/>
    <col min="18" max="18" width="6" style="39" customWidth="1"/>
    <col min="19" max="20" width="4.5" style="39" customWidth="1"/>
    <col min="21" max="21" width="8.83203125" style="39" customWidth="1"/>
    <col min="22" max="22" width="0" style="39" hidden="1" customWidth="1"/>
    <col min="23" max="23" width="12.16015625" style="43" customWidth="1"/>
    <col min="24" max="24" width="7.33203125" style="39" customWidth="1"/>
    <col min="25" max="16384" width="10.66015625" style="39" customWidth="1"/>
  </cols>
  <sheetData>
    <row r="1" spans="1:32" s="53" customFormat="1" ht="14.25" hidden="1">
      <c r="A1" s="44" t="s">
        <v>22</v>
      </c>
      <c r="B1" s="48"/>
      <c r="C1" s="44" t="s">
        <v>23</v>
      </c>
      <c r="D1" s="45"/>
      <c r="E1" s="46"/>
      <c r="F1" s="44" t="s">
        <v>24</v>
      </c>
      <c r="G1" s="47"/>
      <c r="H1" s="48"/>
      <c r="I1" s="48"/>
      <c r="J1" s="49"/>
      <c r="K1" s="50" t="s">
        <v>25</v>
      </c>
      <c r="L1" s="51"/>
      <c r="M1" s="49"/>
      <c r="N1" s="50" t="s">
        <v>26</v>
      </c>
      <c r="O1" s="51"/>
      <c r="P1" s="49"/>
      <c r="Q1" s="50" t="s">
        <v>27</v>
      </c>
      <c r="R1" s="51"/>
      <c r="S1" s="51"/>
      <c r="T1" s="51"/>
      <c r="U1" s="51"/>
      <c r="V1" s="51"/>
      <c r="W1" s="52" t="s">
        <v>28</v>
      </c>
      <c r="Y1" s="54"/>
      <c r="Z1" s="54"/>
      <c r="AA1" s="54"/>
      <c r="AB1" s="54"/>
      <c r="AC1" s="54"/>
      <c r="AD1" s="54"/>
      <c r="AF1" s="54"/>
    </row>
    <row r="2" spans="1:23" s="1" customFormat="1" ht="36" customHeight="1">
      <c r="A2" s="280" t="s">
        <v>146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4" s="177" customFormat="1" ht="18" customHeight="1" hidden="1">
      <c r="A3" s="303" t="s">
        <v>29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2"/>
    </row>
    <row r="4" spans="1:24" s="56" customFormat="1" ht="31.5" customHeight="1">
      <c r="A4" s="304" t="s">
        <v>31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</row>
    <row r="5" spans="1:24" s="206" customFormat="1" ht="31.5" customHeight="1">
      <c r="A5" s="278" t="s">
        <v>202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</row>
    <row r="6" spans="1:24" s="27" customFormat="1" ht="29.25" customHeight="1">
      <c r="A6" s="282" t="s">
        <v>7</v>
      </c>
      <c r="B6" s="282"/>
      <c r="C6" s="282"/>
      <c r="D6" s="282"/>
      <c r="E6" s="282"/>
      <c r="F6" s="24"/>
      <c r="G6" s="24"/>
      <c r="H6" s="25"/>
      <c r="I6" s="25"/>
      <c r="J6" s="26"/>
      <c r="K6" s="26"/>
      <c r="L6" s="26"/>
      <c r="M6" s="26"/>
      <c r="N6" s="26"/>
      <c r="O6" s="26"/>
      <c r="P6" s="26"/>
      <c r="R6" s="305" t="s">
        <v>147</v>
      </c>
      <c r="S6" s="305"/>
      <c r="T6" s="305"/>
      <c r="U6" s="305"/>
      <c r="V6" s="305"/>
      <c r="W6" s="305"/>
      <c r="X6" s="189"/>
    </row>
    <row r="7" spans="1:24" s="57" customFormat="1" ht="13.5" customHeight="1">
      <c r="A7" s="308" t="s">
        <v>33</v>
      </c>
      <c r="B7" s="309" t="s">
        <v>34</v>
      </c>
      <c r="C7" s="310" t="s">
        <v>35</v>
      </c>
      <c r="D7" s="310" t="s">
        <v>1</v>
      </c>
      <c r="E7" s="309" t="s">
        <v>36</v>
      </c>
      <c r="F7" s="309" t="s">
        <v>2</v>
      </c>
      <c r="G7" s="309" t="s">
        <v>3</v>
      </c>
      <c r="H7" s="313" t="s">
        <v>4</v>
      </c>
      <c r="I7" s="173"/>
      <c r="J7" s="307" t="s">
        <v>64</v>
      </c>
      <c r="K7" s="307"/>
      <c r="L7" s="307"/>
      <c r="M7" s="306" t="s">
        <v>37</v>
      </c>
      <c r="N7" s="306"/>
      <c r="O7" s="306"/>
      <c r="P7" s="307" t="s">
        <v>38</v>
      </c>
      <c r="Q7" s="307"/>
      <c r="R7" s="307"/>
      <c r="S7" s="311" t="s">
        <v>39</v>
      </c>
      <c r="T7" s="311" t="s">
        <v>40</v>
      </c>
      <c r="U7" s="311" t="s">
        <v>41</v>
      </c>
      <c r="V7" s="311" t="s">
        <v>42</v>
      </c>
      <c r="W7" s="312" t="s">
        <v>43</v>
      </c>
      <c r="X7" s="311" t="s">
        <v>44</v>
      </c>
    </row>
    <row r="8" spans="1:24" s="57" customFormat="1" ht="50.25" customHeight="1">
      <c r="A8" s="308"/>
      <c r="B8" s="309"/>
      <c r="C8" s="310"/>
      <c r="D8" s="310"/>
      <c r="E8" s="309"/>
      <c r="F8" s="309"/>
      <c r="G8" s="309"/>
      <c r="H8" s="313"/>
      <c r="I8" s="173"/>
      <c r="J8" s="174" t="s">
        <v>45</v>
      </c>
      <c r="K8" s="175" t="s">
        <v>46</v>
      </c>
      <c r="L8" s="176" t="s">
        <v>47</v>
      </c>
      <c r="M8" s="174" t="s">
        <v>45</v>
      </c>
      <c r="N8" s="175" t="s">
        <v>46</v>
      </c>
      <c r="O8" s="176" t="s">
        <v>47</v>
      </c>
      <c r="P8" s="174" t="s">
        <v>45</v>
      </c>
      <c r="Q8" s="175" t="s">
        <v>46</v>
      </c>
      <c r="R8" s="176" t="s">
        <v>47</v>
      </c>
      <c r="S8" s="311"/>
      <c r="T8" s="311"/>
      <c r="U8" s="311"/>
      <c r="V8" s="311"/>
      <c r="W8" s="312"/>
      <c r="X8" s="311"/>
    </row>
    <row r="9" spans="1:24" s="178" customFormat="1" ht="31.5" customHeight="1">
      <c r="A9" s="301" t="s">
        <v>30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269"/>
    </row>
    <row r="10" spans="1:24" s="57" customFormat="1" ht="30" customHeight="1">
      <c r="A10" s="302" t="s">
        <v>99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</row>
    <row r="11" spans="1:24" s="58" customFormat="1" ht="30" customHeight="1">
      <c r="A11" s="270">
        <f>RANK(W11,$W$11:$W$12)</f>
        <v>1</v>
      </c>
      <c r="B11" s="192" t="s">
        <v>20</v>
      </c>
      <c r="C11" s="230"/>
      <c r="D11" s="171" t="s">
        <v>11</v>
      </c>
      <c r="E11" s="225" t="s">
        <v>121</v>
      </c>
      <c r="F11" s="231"/>
      <c r="G11" s="172" t="s">
        <v>10</v>
      </c>
      <c r="H11" s="222" t="s">
        <v>7</v>
      </c>
      <c r="I11" s="238"/>
      <c r="J11" s="271">
        <v>145.5</v>
      </c>
      <c r="K11" s="272">
        <f>J11/2.2</f>
        <v>66.13636363636363</v>
      </c>
      <c r="L11" s="273">
        <f>RANK(K11,$K$11:$K$12,0)</f>
        <v>1</v>
      </c>
      <c r="M11" s="271">
        <v>145.5</v>
      </c>
      <c r="N11" s="272">
        <f>M11/2.2</f>
        <v>66.13636363636363</v>
      </c>
      <c r="O11" s="273">
        <f>RANK(N11,$N$11:$N$12,0)</f>
        <v>1</v>
      </c>
      <c r="P11" s="271">
        <v>148.5</v>
      </c>
      <c r="Q11" s="272">
        <f>P11/2.2</f>
        <v>67.5</v>
      </c>
      <c r="R11" s="273">
        <f>RANK(Q11,$Q$11:$Q$12,0)</f>
        <v>1</v>
      </c>
      <c r="S11" s="273"/>
      <c r="T11" s="273"/>
      <c r="U11" s="274">
        <f>P11+M11+J11</f>
        <v>439.5</v>
      </c>
      <c r="V11" s="275"/>
      <c r="W11" s="272">
        <f>(K11+N11+Q11)/3</f>
        <v>66.59090909090908</v>
      </c>
      <c r="X11" s="276"/>
    </row>
    <row r="12" spans="1:24" s="58" customFormat="1" ht="30" customHeight="1">
      <c r="A12" s="270">
        <f>RANK(W12,$W$11:$W$12)</f>
        <v>2</v>
      </c>
      <c r="B12" s="193" t="s">
        <v>19</v>
      </c>
      <c r="C12" s="229" t="s">
        <v>101</v>
      </c>
      <c r="D12" s="171"/>
      <c r="E12" s="226" t="s">
        <v>122</v>
      </c>
      <c r="F12" s="232" t="s">
        <v>193</v>
      </c>
      <c r="G12" s="194" t="s">
        <v>10</v>
      </c>
      <c r="H12" s="124" t="s">
        <v>7</v>
      </c>
      <c r="I12" s="238"/>
      <c r="J12" s="271">
        <v>140.5</v>
      </c>
      <c r="K12" s="272">
        <f>J12/2.2</f>
        <v>63.86363636363636</v>
      </c>
      <c r="L12" s="273">
        <f>RANK(K12,$K$11:$K$12,0)</f>
        <v>2</v>
      </c>
      <c r="M12" s="271">
        <v>139</v>
      </c>
      <c r="N12" s="272">
        <f>M12/2.2</f>
        <v>63.18181818181818</v>
      </c>
      <c r="O12" s="273">
        <f>RANK(N12,$N$11:$N$12,0)</f>
        <v>2</v>
      </c>
      <c r="P12" s="271">
        <v>139</v>
      </c>
      <c r="Q12" s="272">
        <f>P12/2.2</f>
        <v>63.18181818181818</v>
      </c>
      <c r="R12" s="273">
        <f>RANK(Q12,$Q$11:$Q$12,0)</f>
        <v>2</v>
      </c>
      <c r="S12" s="273"/>
      <c r="T12" s="273"/>
      <c r="U12" s="274">
        <f>P12+M12+J12</f>
        <v>418.5</v>
      </c>
      <c r="V12" s="275"/>
      <c r="W12" s="272">
        <f>(K12+N12+Q12)/3</f>
        <v>63.40909090909091</v>
      </c>
      <c r="X12" s="276"/>
    </row>
    <row r="13" spans="1:24" s="57" customFormat="1" ht="30" customHeight="1">
      <c r="A13" s="302" t="s">
        <v>72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</row>
    <row r="14" spans="1:24" s="58" customFormat="1" ht="30" customHeight="1">
      <c r="A14" s="270">
        <f>RANK(W14,$W$14:$W$16)</f>
        <v>1</v>
      </c>
      <c r="B14" s="170" t="s">
        <v>9</v>
      </c>
      <c r="C14" s="227" t="s">
        <v>98</v>
      </c>
      <c r="D14" s="171"/>
      <c r="E14" s="225" t="s">
        <v>194</v>
      </c>
      <c r="F14" s="223" t="s">
        <v>123</v>
      </c>
      <c r="G14" s="221" t="s">
        <v>10</v>
      </c>
      <c r="H14" s="124" t="s">
        <v>7</v>
      </c>
      <c r="I14" s="238"/>
      <c r="J14" s="271">
        <v>142.5</v>
      </c>
      <c r="K14" s="272">
        <f>J14/2.2</f>
        <v>64.77272727272727</v>
      </c>
      <c r="L14" s="273">
        <f>RANK(K14,K$14:K$16,0)</f>
        <v>1</v>
      </c>
      <c r="M14" s="271">
        <v>137.5</v>
      </c>
      <c r="N14" s="272">
        <f>M14/2.2</f>
        <v>62.49999999999999</v>
      </c>
      <c r="O14" s="273">
        <f>RANK(N14,N$14:N$16,0)</f>
        <v>2</v>
      </c>
      <c r="P14" s="271">
        <v>140</v>
      </c>
      <c r="Q14" s="272">
        <f>P14/2.2</f>
        <v>63.63636363636363</v>
      </c>
      <c r="R14" s="273">
        <f>RANK(Q14,Q$14:Q$16,0)</f>
        <v>1</v>
      </c>
      <c r="S14" s="273"/>
      <c r="T14" s="273"/>
      <c r="U14" s="274">
        <f>P14+M14+J14</f>
        <v>420</v>
      </c>
      <c r="V14" s="275"/>
      <c r="W14" s="272">
        <f>(K14+N14+Q14)/3</f>
        <v>63.636363636363626</v>
      </c>
      <c r="X14" s="276" t="s">
        <v>18</v>
      </c>
    </row>
    <row r="15" spans="1:24" s="58" customFormat="1" ht="30" customHeight="1">
      <c r="A15" s="270">
        <f>RANK(W15,$W$14:$W$16)</f>
        <v>2</v>
      </c>
      <c r="B15" s="125" t="s">
        <v>117</v>
      </c>
      <c r="C15" s="227" t="s">
        <v>105</v>
      </c>
      <c r="D15" s="171"/>
      <c r="E15" s="225" t="s">
        <v>118</v>
      </c>
      <c r="F15" s="231" t="s">
        <v>106</v>
      </c>
      <c r="G15" s="172" t="s">
        <v>107</v>
      </c>
      <c r="H15" s="124" t="s">
        <v>7</v>
      </c>
      <c r="I15" s="238"/>
      <c r="J15" s="271">
        <v>136</v>
      </c>
      <c r="K15" s="272">
        <f>J15/2.2</f>
        <v>61.81818181818181</v>
      </c>
      <c r="L15" s="273">
        <f>RANK(K15,K$14:K$16,0)</f>
        <v>2</v>
      </c>
      <c r="M15" s="271">
        <v>138</v>
      </c>
      <c r="N15" s="272">
        <f>M15/2.2</f>
        <v>62.72727272727272</v>
      </c>
      <c r="O15" s="273">
        <f>RANK(N15,N$14:N$16,0)</f>
        <v>1</v>
      </c>
      <c r="P15" s="271">
        <v>139.5</v>
      </c>
      <c r="Q15" s="272">
        <f>P15/2.2</f>
        <v>63.40909090909091</v>
      </c>
      <c r="R15" s="273">
        <f>RANK(Q15,Q$14:Q$16,0)</f>
        <v>2</v>
      </c>
      <c r="S15" s="273"/>
      <c r="T15" s="273"/>
      <c r="U15" s="274">
        <f>P15+M15+J15</f>
        <v>413.5</v>
      </c>
      <c r="V15" s="275"/>
      <c r="W15" s="272">
        <f>(K15+N15+Q15)/3</f>
        <v>62.65151515151515</v>
      </c>
      <c r="X15" s="276" t="s">
        <v>203</v>
      </c>
    </row>
    <row r="16" spans="1:24" s="58" customFormat="1" ht="30" customHeight="1">
      <c r="A16" s="270">
        <f>RANK(W16,$W$14:$W$16)</f>
        <v>3</v>
      </c>
      <c r="B16" s="170" t="s">
        <v>9</v>
      </c>
      <c r="C16" s="227" t="s">
        <v>98</v>
      </c>
      <c r="D16" s="171"/>
      <c r="E16" s="225" t="s">
        <v>120</v>
      </c>
      <c r="F16" s="233" t="s">
        <v>94</v>
      </c>
      <c r="G16" s="221" t="s">
        <v>10</v>
      </c>
      <c r="H16" s="168" t="s">
        <v>7</v>
      </c>
      <c r="I16" s="238"/>
      <c r="J16" s="271">
        <v>127.5</v>
      </c>
      <c r="K16" s="272">
        <f>J16/2.2-0.5</f>
        <v>57.45454545454545</v>
      </c>
      <c r="L16" s="273">
        <f>RANK(K16,K$14:K$16,0)</f>
        <v>3</v>
      </c>
      <c r="M16" s="271">
        <v>129.5</v>
      </c>
      <c r="N16" s="272">
        <f>M16/2.2-0.5</f>
        <v>58.36363636363636</v>
      </c>
      <c r="O16" s="273">
        <f>RANK(N16,N$14:N$16,0)</f>
        <v>3</v>
      </c>
      <c r="P16" s="271">
        <v>132</v>
      </c>
      <c r="Q16" s="272">
        <f>P16/2.2-0.5</f>
        <v>59.49999999999999</v>
      </c>
      <c r="R16" s="273">
        <f>RANK(Q16,Q$14:Q$16,0)</f>
        <v>3</v>
      </c>
      <c r="S16" s="273">
        <v>1</v>
      </c>
      <c r="T16" s="273"/>
      <c r="U16" s="274">
        <f>P16+M16+J16</f>
        <v>389</v>
      </c>
      <c r="V16" s="275"/>
      <c r="W16" s="272">
        <f>(K16+N16+Q16)/3</f>
        <v>58.43939393939394</v>
      </c>
      <c r="X16" s="276"/>
    </row>
    <row r="17" spans="1:24" s="57" customFormat="1" ht="30" customHeight="1">
      <c r="A17" s="302" t="s">
        <v>91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</row>
    <row r="18" spans="1:24" s="58" customFormat="1" ht="30" customHeight="1">
      <c r="A18" s="270">
        <v>1</v>
      </c>
      <c r="B18" s="133" t="s">
        <v>179</v>
      </c>
      <c r="C18" s="247" t="s">
        <v>156</v>
      </c>
      <c r="D18" s="257" t="s">
        <v>12</v>
      </c>
      <c r="E18" s="224" t="s">
        <v>144</v>
      </c>
      <c r="F18" s="232" t="s">
        <v>145</v>
      </c>
      <c r="G18" s="221" t="s">
        <v>10</v>
      </c>
      <c r="H18" s="168" t="s">
        <v>7</v>
      </c>
      <c r="I18" s="238"/>
      <c r="J18" s="271">
        <v>138</v>
      </c>
      <c r="K18" s="272">
        <f>J18/2.2</f>
        <v>62.72727272727272</v>
      </c>
      <c r="L18" s="273">
        <v>1</v>
      </c>
      <c r="M18" s="271">
        <v>142</v>
      </c>
      <c r="N18" s="272">
        <f>M18/2.2</f>
        <v>64.54545454545455</v>
      </c>
      <c r="O18" s="273">
        <v>1</v>
      </c>
      <c r="P18" s="271">
        <v>144.5</v>
      </c>
      <c r="Q18" s="272">
        <f>P18/2.2</f>
        <v>65.68181818181817</v>
      </c>
      <c r="R18" s="273">
        <v>1</v>
      </c>
      <c r="S18" s="273"/>
      <c r="T18" s="273"/>
      <c r="U18" s="274">
        <f>P18+M18+J18</f>
        <v>424.5</v>
      </c>
      <c r="V18" s="275"/>
      <c r="W18" s="272">
        <f>(K18+N18+Q18)/3</f>
        <v>64.31818181818181</v>
      </c>
      <c r="X18" s="276"/>
    </row>
    <row r="19" spans="1:24" s="58" customFormat="1" ht="30" customHeight="1">
      <c r="A19" s="301" t="s">
        <v>190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237"/>
    </row>
    <row r="20" spans="1:24" s="58" customFormat="1" ht="30" customHeight="1">
      <c r="A20" s="270">
        <f>RANK(W20,$W$20:$W$21)</f>
        <v>1</v>
      </c>
      <c r="B20" s="199" t="s">
        <v>148</v>
      </c>
      <c r="C20" s="228" t="s">
        <v>92</v>
      </c>
      <c r="D20" s="134" t="s">
        <v>13</v>
      </c>
      <c r="E20" s="225" t="s">
        <v>119</v>
      </c>
      <c r="F20" s="231" t="s">
        <v>79</v>
      </c>
      <c r="G20" s="168" t="s">
        <v>14</v>
      </c>
      <c r="H20" s="124" t="s">
        <v>7</v>
      </c>
      <c r="I20" s="238"/>
      <c r="J20" s="271">
        <v>172.5</v>
      </c>
      <c r="K20" s="272">
        <f>J20/2.6</f>
        <v>66.34615384615384</v>
      </c>
      <c r="L20" s="273">
        <f>RANK(K20,K$20:K$21,0)</f>
        <v>1</v>
      </c>
      <c r="M20" s="271">
        <v>171.5</v>
      </c>
      <c r="N20" s="272">
        <f>M20/2.6</f>
        <v>65.96153846153845</v>
      </c>
      <c r="O20" s="273">
        <f>RANK(N20,N$20:N$21,0)</f>
        <v>1</v>
      </c>
      <c r="P20" s="271">
        <v>177</v>
      </c>
      <c r="Q20" s="272">
        <f>P20/2.6</f>
        <v>68.07692307692308</v>
      </c>
      <c r="R20" s="273">
        <f>RANK(Q20,Q$20:Q$21,0)</f>
        <v>1</v>
      </c>
      <c r="S20" s="273"/>
      <c r="T20" s="273"/>
      <c r="U20" s="274">
        <f>P20+M20+J20</f>
        <v>521</v>
      </c>
      <c r="V20" s="275"/>
      <c r="W20" s="272">
        <f>(K20+N20+Q20)/3</f>
        <v>66.79487179487178</v>
      </c>
      <c r="X20" s="276"/>
    </row>
    <row r="21" spans="1:24" s="58" customFormat="1" ht="30" customHeight="1">
      <c r="A21" s="270">
        <f>RANK(W21,$W$20:$W$21)</f>
        <v>2</v>
      </c>
      <c r="B21" s="170" t="s">
        <v>141</v>
      </c>
      <c r="C21" s="228" t="s">
        <v>142</v>
      </c>
      <c r="D21" s="195"/>
      <c r="E21" s="225" t="s">
        <v>143</v>
      </c>
      <c r="F21" s="223" t="s">
        <v>195</v>
      </c>
      <c r="G21" s="168" t="s">
        <v>196</v>
      </c>
      <c r="H21" s="168" t="s">
        <v>16</v>
      </c>
      <c r="I21" s="238"/>
      <c r="J21" s="271">
        <v>162.5</v>
      </c>
      <c r="K21" s="272">
        <f>J21/2.6</f>
        <v>62.5</v>
      </c>
      <c r="L21" s="273">
        <f>RANK(K21,K$20:K$21,0)</f>
        <v>2</v>
      </c>
      <c r="M21" s="271">
        <v>161.5</v>
      </c>
      <c r="N21" s="272">
        <f>M21/2.6</f>
        <v>62.11538461538461</v>
      </c>
      <c r="O21" s="273">
        <f>RANK(N21,N$20:N$21,0)</f>
        <v>2</v>
      </c>
      <c r="P21" s="271">
        <v>166</v>
      </c>
      <c r="Q21" s="272">
        <f>P21/2.6</f>
        <v>63.84615384615385</v>
      </c>
      <c r="R21" s="273">
        <f>RANK(Q21,Q$20:Q$21,0)</f>
        <v>2</v>
      </c>
      <c r="S21" s="273"/>
      <c r="T21" s="273">
        <v>1</v>
      </c>
      <c r="U21" s="274">
        <f>P21+M21+J21</f>
        <v>490</v>
      </c>
      <c r="V21" s="275"/>
      <c r="W21" s="272">
        <f>(K21+N21+Q21)/3</f>
        <v>62.82051282051282</v>
      </c>
      <c r="X21" s="276"/>
    </row>
    <row r="22" spans="1:23" s="180" customFormat="1" ht="50.25" customHeight="1">
      <c r="A22" s="4" t="s">
        <v>48</v>
      </c>
      <c r="B22" s="5"/>
      <c r="C22" s="5"/>
      <c r="D22" s="5"/>
      <c r="E22" s="205"/>
      <c r="F22" s="5"/>
      <c r="G22" s="5"/>
      <c r="H22" s="116" t="s">
        <v>125</v>
      </c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W22" s="181"/>
    </row>
    <row r="23" spans="1:23" s="180" customFormat="1" ht="50.25" customHeight="1">
      <c r="A23" s="4" t="s">
        <v>49</v>
      </c>
      <c r="B23" s="5"/>
      <c r="C23" s="5"/>
      <c r="D23" s="5"/>
      <c r="E23" s="205"/>
      <c r="F23" s="5"/>
      <c r="G23" s="5"/>
      <c r="H23" s="5" t="s">
        <v>50</v>
      </c>
      <c r="R23" s="179"/>
      <c r="W23" s="181"/>
    </row>
    <row r="24" spans="1:24" s="72" customFormat="1" ht="39" customHeight="1">
      <c r="A24" s="182"/>
      <c r="C24" s="183"/>
      <c r="D24" s="183"/>
      <c r="F24" s="183"/>
      <c r="G24" s="183"/>
      <c r="H24" s="184"/>
      <c r="I24" s="184"/>
      <c r="J24" s="185"/>
      <c r="L24" s="186"/>
      <c r="M24" s="187"/>
      <c r="N24" s="188"/>
      <c r="O24" s="186"/>
      <c r="P24" s="187"/>
      <c r="Q24" s="188"/>
      <c r="R24" s="186"/>
      <c r="S24" s="186"/>
      <c r="T24" s="186"/>
      <c r="U24" s="186"/>
      <c r="V24" s="186"/>
      <c r="W24" s="186"/>
      <c r="X24" s="186"/>
    </row>
    <row r="25" ht="12.75">
      <c r="W25" s="39"/>
    </row>
  </sheetData>
  <sheetProtection selectLockedCells="1" selectUnlockedCells="1"/>
  <mergeCells count="28">
    <mergeCell ref="A17:X17"/>
    <mergeCell ref="T7:T8"/>
    <mergeCell ref="U7:U8"/>
    <mergeCell ref="V7:V8"/>
    <mergeCell ref="W7:W8"/>
    <mergeCell ref="X7:X8"/>
    <mergeCell ref="G7:G8"/>
    <mergeCell ref="H7:H8"/>
    <mergeCell ref="J7:L7"/>
    <mergeCell ref="S7:S8"/>
    <mergeCell ref="M7:O7"/>
    <mergeCell ref="P7:R7"/>
    <mergeCell ref="A7:A8"/>
    <mergeCell ref="B7:B8"/>
    <mergeCell ref="C7:C8"/>
    <mergeCell ref="D7:D8"/>
    <mergeCell ref="E7:E8"/>
    <mergeCell ref="F7:F8"/>
    <mergeCell ref="A5:X5"/>
    <mergeCell ref="A19:W19"/>
    <mergeCell ref="A10:X10"/>
    <mergeCell ref="A13:X13"/>
    <mergeCell ref="A2:W2"/>
    <mergeCell ref="A3:W3"/>
    <mergeCell ref="A9:W9"/>
    <mergeCell ref="A4:X4"/>
    <mergeCell ref="A6:E6"/>
    <mergeCell ref="R6:W6"/>
  </mergeCells>
  <conditionalFormatting sqref="C18">
    <cfRule type="expression" priority="1" dxfId="0" stopIfTrue="1">
      <formula>$O18=2018</formula>
    </cfRule>
  </conditionalFormatting>
  <printOptions horizontalCentered="1"/>
  <pageMargins left="0" right="0" top="0" bottom="0" header="0.511805555555556" footer="0.511805555555556"/>
  <pageSetup horizontalDpi="300" verticalDpi="300" orientation="landscape" paperSize="9" scale="70" r:id="rId2"/>
  <rowBreaks count="1" manualBreakCount="1">
    <brk id="23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H30"/>
  <sheetViews>
    <sheetView tabSelected="1" view="pageBreakPreview" zoomScale="80" zoomScaleNormal="70" zoomScaleSheetLayoutView="80" zoomScalePageLayoutView="0" workbookViewId="0" topLeftCell="B2">
      <selection activeCell="D25" sqref="D25"/>
    </sheetView>
  </sheetViews>
  <sheetFormatPr defaultColWidth="10.66015625" defaultRowHeight="12.75"/>
  <cols>
    <col min="1" max="1" width="6.16015625" style="118" customWidth="1"/>
    <col min="2" max="2" width="31" style="119" customWidth="1"/>
    <col min="3" max="3" width="10.66015625" style="118" hidden="1" customWidth="1"/>
    <col min="4" max="4" width="6.33203125" style="120" customWidth="1"/>
    <col min="5" max="5" width="54" style="121" customWidth="1"/>
    <col min="6" max="6" width="10.66015625" style="118" hidden="1" customWidth="1"/>
    <col min="7" max="7" width="10.66015625" style="120" hidden="1" customWidth="1"/>
    <col min="8" max="8" width="34.16015625" style="118" customWidth="1"/>
    <col min="9" max="9" width="10.66015625" style="118" hidden="1" customWidth="1"/>
    <col min="10" max="10" width="9.66015625" style="122" customWidth="1"/>
    <col min="11" max="11" width="13" style="123" customWidth="1"/>
    <col min="12" max="12" width="5.5" style="118" customWidth="1"/>
    <col min="13" max="13" width="9.16015625" style="122" customWidth="1"/>
    <col min="14" max="14" width="13" style="123" customWidth="1"/>
    <col min="15" max="15" width="5" style="118" customWidth="1"/>
    <col min="16" max="16" width="8.66015625" style="122" customWidth="1"/>
    <col min="17" max="17" width="13" style="123" customWidth="1"/>
    <col min="18" max="18" width="5.66015625" style="118" customWidth="1"/>
    <col min="19" max="19" width="4.83203125" style="118" customWidth="1"/>
    <col min="20" max="20" width="5.16015625" style="118" customWidth="1"/>
    <col min="21" max="21" width="10.16015625" style="118" customWidth="1"/>
    <col min="22" max="22" width="6.83203125" style="118" customWidth="1"/>
    <col min="23" max="23" width="14.66015625" style="123" customWidth="1"/>
    <col min="24" max="24" width="5.5" style="118" customWidth="1"/>
    <col min="25" max="16384" width="10.66015625" style="118" customWidth="1"/>
  </cols>
  <sheetData>
    <row r="1" spans="1:34" s="91" customFormat="1" ht="14.25" hidden="1">
      <c r="A1" s="81" t="s">
        <v>22</v>
      </c>
      <c r="B1" s="82"/>
      <c r="C1" s="81" t="s">
        <v>23</v>
      </c>
      <c r="D1" s="83"/>
      <c r="E1" s="84"/>
      <c r="F1" s="81" t="s">
        <v>24</v>
      </c>
      <c r="G1" s="85"/>
      <c r="H1" s="86"/>
      <c r="I1" s="86"/>
      <c r="J1" s="87"/>
      <c r="K1" s="88" t="s">
        <v>25</v>
      </c>
      <c r="L1" s="89"/>
      <c r="M1" s="87"/>
      <c r="N1" s="88" t="s">
        <v>26</v>
      </c>
      <c r="O1" s="89"/>
      <c r="P1" s="87"/>
      <c r="Q1" s="88" t="s">
        <v>27</v>
      </c>
      <c r="R1" s="89"/>
      <c r="S1" s="89"/>
      <c r="T1" s="89"/>
      <c r="U1" s="89"/>
      <c r="V1" s="89"/>
      <c r="W1" s="90" t="s">
        <v>28</v>
      </c>
      <c r="Y1" s="92"/>
      <c r="Z1" s="92"/>
      <c r="AA1" s="92"/>
      <c r="AB1" s="92"/>
      <c r="AC1" s="92"/>
      <c r="AD1" s="92"/>
      <c r="AE1" s="92"/>
      <c r="AF1" s="92"/>
      <c r="AH1" s="92"/>
    </row>
    <row r="2" spans="1:23" s="93" customFormat="1" ht="34.5" customHeight="1">
      <c r="A2" s="314" t="s">
        <v>146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3" s="94" customFormat="1" ht="27.75" customHeight="1" hidden="1">
      <c r="A3" s="315" t="s">
        <v>29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</row>
    <row r="4" spans="1:24" s="97" customFormat="1" ht="24" customHeight="1">
      <c r="A4" s="317" t="s">
        <v>31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166"/>
    </row>
    <row r="5" spans="1:24" s="95" customFormat="1" ht="24.75" customHeight="1">
      <c r="A5" s="322" t="s">
        <v>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</row>
    <row r="6" spans="1:25" s="98" customFormat="1" ht="27.75" customHeight="1">
      <c r="A6" s="278" t="s">
        <v>151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</row>
    <row r="7" spans="1:24" s="102" customFormat="1" ht="21.75" customHeight="1">
      <c r="A7" s="316" t="s">
        <v>7</v>
      </c>
      <c r="B7" s="316"/>
      <c r="C7" s="316"/>
      <c r="D7" s="316"/>
      <c r="E7" s="316"/>
      <c r="F7" s="99"/>
      <c r="G7" s="99"/>
      <c r="H7" s="100"/>
      <c r="I7" s="100"/>
      <c r="J7" s="101"/>
      <c r="K7" s="101"/>
      <c r="L7" s="101"/>
      <c r="M7" s="101"/>
      <c r="N7" s="101"/>
      <c r="O7" s="101"/>
      <c r="P7" s="101"/>
      <c r="Q7" s="101"/>
      <c r="S7" s="190"/>
      <c r="T7" s="190"/>
      <c r="U7" s="190"/>
      <c r="V7" s="190"/>
      <c r="W7" s="191" t="s">
        <v>147</v>
      </c>
      <c r="X7" s="190"/>
    </row>
    <row r="8" spans="1:24" s="103" customFormat="1" ht="13.5" customHeight="1">
      <c r="A8" s="328" t="s">
        <v>33</v>
      </c>
      <c r="B8" s="323" t="s">
        <v>63</v>
      </c>
      <c r="C8" s="324" t="s">
        <v>35</v>
      </c>
      <c r="D8" s="324" t="s">
        <v>1</v>
      </c>
      <c r="E8" s="325" t="s">
        <v>36</v>
      </c>
      <c r="F8" s="325" t="s">
        <v>2</v>
      </c>
      <c r="G8" s="325" t="s">
        <v>3</v>
      </c>
      <c r="H8" s="326" t="s">
        <v>4</v>
      </c>
      <c r="I8" s="235"/>
      <c r="J8" s="319" t="s">
        <v>64</v>
      </c>
      <c r="K8" s="319"/>
      <c r="L8" s="319"/>
      <c r="M8" s="320" t="s">
        <v>37</v>
      </c>
      <c r="N8" s="320"/>
      <c r="O8" s="320"/>
      <c r="P8" s="319" t="s">
        <v>38</v>
      </c>
      <c r="Q8" s="319"/>
      <c r="R8" s="319"/>
      <c r="S8" s="321" t="s">
        <v>39</v>
      </c>
      <c r="T8" s="321" t="s">
        <v>40</v>
      </c>
      <c r="U8" s="318" t="s">
        <v>41</v>
      </c>
      <c r="V8" s="318" t="s">
        <v>42</v>
      </c>
      <c r="W8" s="329" t="s">
        <v>43</v>
      </c>
      <c r="X8" s="318" t="s">
        <v>44</v>
      </c>
    </row>
    <row r="9" spans="1:24" s="103" customFormat="1" ht="38.25" customHeight="1">
      <c r="A9" s="328"/>
      <c r="B9" s="323"/>
      <c r="C9" s="324"/>
      <c r="D9" s="324"/>
      <c r="E9" s="325"/>
      <c r="F9" s="325"/>
      <c r="G9" s="325"/>
      <c r="H9" s="326"/>
      <c r="I9" s="235"/>
      <c r="J9" s="154" t="s">
        <v>45</v>
      </c>
      <c r="K9" s="155" t="s">
        <v>46</v>
      </c>
      <c r="L9" s="156" t="s">
        <v>47</v>
      </c>
      <c r="M9" s="154" t="s">
        <v>45</v>
      </c>
      <c r="N9" s="155" t="s">
        <v>46</v>
      </c>
      <c r="O9" s="156" t="s">
        <v>47</v>
      </c>
      <c r="P9" s="154" t="s">
        <v>45</v>
      </c>
      <c r="Q9" s="155" t="s">
        <v>46</v>
      </c>
      <c r="R9" s="156" t="s">
        <v>47</v>
      </c>
      <c r="S9" s="321"/>
      <c r="T9" s="321"/>
      <c r="U9" s="318"/>
      <c r="V9" s="318"/>
      <c r="W9" s="329"/>
      <c r="X9" s="318"/>
    </row>
    <row r="10" spans="1:24" s="104" customFormat="1" ht="28.5" customHeight="1">
      <c r="A10" s="327" t="s">
        <v>65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236"/>
    </row>
    <row r="11" spans="1:34" s="109" customFormat="1" ht="36" customHeight="1">
      <c r="A11" s="105">
        <f>RANK(W11,$W$11:$W$16)</f>
        <v>1</v>
      </c>
      <c r="B11" s="252" t="s">
        <v>204</v>
      </c>
      <c r="C11" s="247" t="s">
        <v>93</v>
      </c>
      <c r="D11" s="134" t="s">
        <v>13</v>
      </c>
      <c r="E11" s="199" t="s">
        <v>178</v>
      </c>
      <c r="F11" s="142" t="s">
        <v>157</v>
      </c>
      <c r="G11" s="200" t="s">
        <v>10</v>
      </c>
      <c r="H11" s="200" t="s">
        <v>7</v>
      </c>
      <c r="I11" s="110"/>
      <c r="J11" s="111">
        <v>205.5</v>
      </c>
      <c r="K11" s="106">
        <f aca="true" t="shared" si="0" ref="K11:K16">J11/3</f>
        <v>68.5</v>
      </c>
      <c r="L11" s="107">
        <f aca="true" t="shared" si="1" ref="L11:L16">RANK(K11,$K$11:$K$16,0)</f>
        <v>2</v>
      </c>
      <c r="M11" s="111">
        <v>201</v>
      </c>
      <c r="N11" s="106">
        <f aca="true" t="shared" si="2" ref="N11:N16">M11/3</f>
        <v>67</v>
      </c>
      <c r="O11" s="107">
        <f aca="true" t="shared" si="3" ref="O11:O16">RANK(N11,$N$11:$N$16,0)</f>
        <v>1</v>
      </c>
      <c r="P11" s="111">
        <v>201</v>
      </c>
      <c r="Q11" s="106">
        <f aca="true" t="shared" si="4" ref="Q11:Q16">P11/3</f>
        <v>67</v>
      </c>
      <c r="R11" s="107">
        <f aca="true" t="shared" si="5" ref="R11:R16">RANK(Q11,$Q$11:$Q$16,0)</f>
        <v>1</v>
      </c>
      <c r="S11" s="107"/>
      <c r="T11" s="107"/>
      <c r="U11" s="112">
        <f aca="true" t="shared" si="6" ref="U11:U16">P11+M11+J11</f>
        <v>607.5</v>
      </c>
      <c r="V11" s="113"/>
      <c r="W11" s="106">
        <f aca="true" t="shared" si="7" ref="W11:W16">(K11+N11+Q11)/3</f>
        <v>67.5</v>
      </c>
      <c r="X11" s="96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s="109" customFormat="1" ht="36" customHeight="1">
      <c r="A12" s="105">
        <f>RANK(W12,$W$11:$W$16)</f>
        <v>2</v>
      </c>
      <c r="B12" s="199" t="s">
        <v>129</v>
      </c>
      <c r="C12" s="247" t="s">
        <v>83</v>
      </c>
      <c r="D12" s="198" t="s">
        <v>12</v>
      </c>
      <c r="E12" s="255" t="s">
        <v>181</v>
      </c>
      <c r="F12" s="142" t="s">
        <v>133</v>
      </c>
      <c r="G12" s="254" t="s">
        <v>89</v>
      </c>
      <c r="H12" s="256" t="s">
        <v>84</v>
      </c>
      <c r="I12" s="110"/>
      <c r="J12" s="111">
        <v>207</v>
      </c>
      <c r="K12" s="106">
        <f t="shared" si="0"/>
        <v>69</v>
      </c>
      <c r="L12" s="107">
        <f t="shared" si="1"/>
        <v>1</v>
      </c>
      <c r="M12" s="111">
        <v>199.5</v>
      </c>
      <c r="N12" s="106">
        <f t="shared" si="2"/>
        <v>66.5</v>
      </c>
      <c r="O12" s="107">
        <f t="shared" si="3"/>
        <v>2</v>
      </c>
      <c r="P12" s="111">
        <v>198.5</v>
      </c>
      <c r="Q12" s="106">
        <f t="shared" si="4"/>
        <v>66.16666666666667</v>
      </c>
      <c r="R12" s="107">
        <f t="shared" si="5"/>
        <v>3</v>
      </c>
      <c r="S12" s="107"/>
      <c r="T12" s="107"/>
      <c r="U12" s="112">
        <f t="shared" si="6"/>
        <v>605</v>
      </c>
      <c r="V12" s="113"/>
      <c r="W12" s="106">
        <f t="shared" si="7"/>
        <v>67.22222222222223</v>
      </c>
      <c r="X12" s="96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s="109" customFormat="1" ht="36" customHeight="1">
      <c r="A13" s="105" t="s">
        <v>71</v>
      </c>
      <c r="B13" s="199" t="s">
        <v>129</v>
      </c>
      <c r="C13" s="247" t="s">
        <v>83</v>
      </c>
      <c r="D13" s="198" t="s">
        <v>12</v>
      </c>
      <c r="E13" s="131" t="s">
        <v>130</v>
      </c>
      <c r="F13" s="142" t="s">
        <v>85</v>
      </c>
      <c r="G13" s="200" t="s">
        <v>89</v>
      </c>
      <c r="H13" s="256" t="s">
        <v>84</v>
      </c>
      <c r="I13" s="110"/>
      <c r="J13" s="111">
        <v>202</v>
      </c>
      <c r="K13" s="106">
        <f t="shared" si="0"/>
        <v>67.33333333333333</v>
      </c>
      <c r="L13" s="107">
        <f t="shared" si="1"/>
        <v>3</v>
      </c>
      <c r="M13" s="111">
        <v>195</v>
      </c>
      <c r="N13" s="106">
        <f t="shared" si="2"/>
        <v>65</v>
      </c>
      <c r="O13" s="107">
        <f t="shared" si="3"/>
        <v>3</v>
      </c>
      <c r="P13" s="111">
        <v>199.5</v>
      </c>
      <c r="Q13" s="106">
        <f t="shared" si="4"/>
        <v>66.5</v>
      </c>
      <c r="R13" s="107">
        <f t="shared" si="5"/>
        <v>2</v>
      </c>
      <c r="S13" s="107"/>
      <c r="T13" s="107"/>
      <c r="U13" s="112">
        <f t="shared" si="6"/>
        <v>596.5</v>
      </c>
      <c r="V13" s="113"/>
      <c r="W13" s="106">
        <f t="shared" si="7"/>
        <v>66.27777777777777</v>
      </c>
      <c r="X13" s="96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 s="109" customFormat="1" ht="36" customHeight="1">
      <c r="A14" s="105">
        <v>3</v>
      </c>
      <c r="B14" s="252" t="s">
        <v>175</v>
      </c>
      <c r="C14" s="247" t="s">
        <v>134</v>
      </c>
      <c r="D14" s="257" t="s">
        <v>12</v>
      </c>
      <c r="E14" s="131" t="s">
        <v>88</v>
      </c>
      <c r="F14" s="142" t="s">
        <v>96</v>
      </c>
      <c r="G14" s="245" t="s">
        <v>10</v>
      </c>
      <c r="H14" s="246" t="s">
        <v>7</v>
      </c>
      <c r="I14" s="110"/>
      <c r="J14" s="111">
        <v>193.5</v>
      </c>
      <c r="K14" s="106">
        <f t="shared" si="0"/>
        <v>64.5</v>
      </c>
      <c r="L14" s="107">
        <f t="shared" si="1"/>
        <v>6</v>
      </c>
      <c r="M14" s="111">
        <v>190.5</v>
      </c>
      <c r="N14" s="106">
        <f t="shared" si="2"/>
        <v>63.5</v>
      </c>
      <c r="O14" s="107">
        <f t="shared" si="3"/>
        <v>5</v>
      </c>
      <c r="P14" s="111">
        <v>195</v>
      </c>
      <c r="Q14" s="106">
        <f t="shared" si="4"/>
        <v>65</v>
      </c>
      <c r="R14" s="107">
        <f t="shared" si="5"/>
        <v>4</v>
      </c>
      <c r="S14" s="107"/>
      <c r="T14" s="107"/>
      <c r="U14" s="112">
        <f t="shared" si="6"/>
        <v>579</v>
      </c>
      <c r="V14" s="113"/>
      <c r="W14" s="106">
        <f t="shared" si="7"/>
        <v>64.33333333333333</v>
      </c>
      <c r="X14" s="96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s="109" customFormat="1" ht="36" customHeight="1">
      <c r="A15" s="105">
        <v>4</v>
      </c>
      <c r="B15" s="133" t="s">
        <v>179</v>
      </c>
      <c r="C15" s="247" t="s">
        <v>156</v>
      </c>
      <c r="D15" s="257" t="s">
        <v>12</v>
      </c>
      <c r="E15" s="199" t="s">
        <v>180</v>
      </c>
      <c r="F15" s="142" t="s">
        <v>15</v>
      </c>
      <c r="G15" s="200" t="s">
        <v>10</v>
      </c>
      <c r="H15" s="128" t="s">
        <v>7</v>
      </c>
      <c r="I15" s="110"/>
      <c r="J15" s="111">
        <v>194</v>
      </c>
      <c r="K15" s="106">
        <f t="shared" si="0"/>
        <v>64.66666666666667</v>
      </c>
      <c r="L15" s="107">
        <f t="shared" si="1"/>
        <v>5</v>
      </c>
      <c r="M15" s="111">
        <v>191.5</v>
      </c>
      <c r="N15" s="106">
        <f t="shared" si="2"/>
        <v>63.833333333333336</v>
      </c>
      <c r="O15" s="107">
        <f t="shared" si="3"/>
        <v>4</v>
      </c>
      <c r="P15" s="111">
        <v>189</v>
      </c>
      <c r="Q15" s="106">
        <f t="shared" si="4"/>
        <v>63</v>
      </c>
      <c r="R15" s="107">
        <f t="shared" si="5"/>
        <v>5</v>
      </c>
      <c r="S15" s="107"/>
      <c r="T15" s="107"/>
      <c r="U15" s="112">
        <f t="shared" si="6"/>
        <v>574.5</v>
      </c>
      <c r="V15" s="113"/>
      <c r="W15" s="106">
        <f t="shared" si="7"/>
        <v>63.833333333333336</v>
      </c>
      <c r="X15" s="96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s="109" customFormat="1" ht="36" customHeight="1">
      <c r="A16" s="105">
        <v>5</v>
      </c>
      <c r="B16" s="252" t="s">
        <v>175</v>
      </c>
      <c r="C16" s="247" t="s">
        <v>134</v>
      </c>
      <c r="D16" s="257" t="s">
        <v>12</v>
      </c>
      <c r="E16" s="132" t="s">
        <v>176</v>
      </c>
      <c r="F16" s="142"/>
      <c r="G16" s="128"/>
      <c r="H16" s="246" t="s">
        <v>7</v>
      </c>
      <c r="I16" s="110"/>
      <c r="J16" s="111">
        <v>195</v>
      </c>
      <c r="K16" s="106">
        <f t="shared" si="0"/>
        <v>65</v>
      </c>
      <c r="L16" s="107">
        <f t="shared" si="1"/>
        <v>4</v>
      </c>
      <c r="M16" s="111">
        <v>187</v>
      </c>
      <c r="N16" s="106">
        <f t="shared" si="2"/>
        <v>62.333333333333336</v>
      </c>
      <c r="O16" s="107">
        <f t="shared" si="3"/>
        <v>6</v>
      </c>
      <c r="P16" s="111">
        <v>186</v>
      </c>
      <c r="Q16" s="106">
        <f t="shared" si="4"/>
        <v>62</v>
      </c>
      <c r="R16" s="107">
        <f t="shared" si="5"/>
        <v>6</v>
      </c>
      <c r="S16" s="107"/>
      <c r="T16" s="107"/>
      <c r="U16" s="112">
        <f t="shared" si="6"/>
        <v>568</v>
      </c>
      <c r="V16" s="113"/>
      <c r="W16" s="106">
        <f t="shared" si="7"/>
        <v>63.111111111111114</v>
      </c>
      <c r="X16" s="96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</row>
    <row r="17" spans="1:34" s="104" customFormat="1" ht="28.5" customHeight="1">
      <c r="A17" s="327" t="s">
        <v>115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108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</row>
    <row r="18" spans="1:34" s="104" customFormat="1" ht="36" customHeight="1">
      <c r="A18" s="243">
        <f>RANK(W18,$W$18:$W$22)</f>
        <v>1</v>
      </c>
      <c r="B18" s="199" t="s">
        <v>168</v>
      </c>
      <c r="C18" s="129" t="s">
        <v>165</v>
      </c>
      <c r="D18" s="134"/>
      <c r="E18" s="199" t="s">
        <v>169</v>
      </c>
      <c r="F18" s="251" t="s">
        <v>135</v>
      </c>
      <c r="G18" s="200" t="s">
        <v>162</v>
      </c>
      <c r="H18" s="200" t="s">
        <v>116</v>
      </c>
      <c r="I18" s="59"/>
      <c r="J18" s="60">
        <v>189.5</v>
      </c>
      <c r="K18" s="61">
        <f>J18/3</f>
        <v>63.166666666666664</v>
      </c>
      <c r="L18" s="62">
        <f>RANK(K18,$K$18:$K$22,0)</f>
        <v>1</v>
      </c>
      <c r="M18" s="60">
        <v>192</v>
      </c>
      <c r="N18" s="61">
        <f>M18/3</f>
        <v>64</v>
      </c>
      <c r="O18" s="62">
        <f>RANK(N18,$N$18:$N$22,0)</f>
        <v>1</v>
      </c>
      <c r="P18" s="60">
        <v>184.5</v>
      </c>
      <c r="Q18" s="61">
        <f>P18/3</f>
        <v>61.5</v>
      </c>
      <c r="R18" s="62">
        <f>RANK(Q18,$Q$18:$Q$22,0)</f>
        <v>2</v>
      </c>
      <c r="S18" s="62"/>
      <c r="T18" s="62"/>
      <c r="U18" s="63">
        <f>P18+M18+J18</f>
        <v>566</v>
      </c>
      <c r="V18" s="64"/>
      <c r="W18" s="61">
        <f>(K18+N18+Q18)/3</f>
        <v>62.888888888888886</v>
      </c>
      <c r="X18" s="55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s="58" customFormat="1" ht="36" customHeight="1">
      <c r="A19" s="105">
        <f>RANK(W19,$W$18:$W$22)</f>
        <v>2</v>
      </c>
      <c r="B19" s="252" t="s">
        <v>166</v>
      </c>
      <c r="C19" s="258"/>
      <c r="D19" s="259"/>
      <c r="E19" s="127" t="s">
        <v>167</v>
      </c>
      <c r="F19" s="142" t="s">
        <v>80</v>
      </c>
      <c r="G19" s="128" t="s">
        <v>90</v>
      </c>
      <c r="H19" s="128" t="s">
        <v>7</v>
      </c>
      <c r="I19" s="110"/>
      <c r="J19" s="111">
        <v>180.5</v>
      </c>
      <c r="K19" s="106">
        <f>J19/3</f>
        <v>60.166666666666664</v>
      </c>
      <c r="L19" s="107">
        <f>RANK(K19,$K$18:$K$22,0)</f>
        <v>3</v>
      </c>
      <c r="M19" s="111">
        <v>182</v>
      </c>
      <c r="N19" s="106">
        <f>M19/3</f>
        <v>60.666666666666664</v>
      </c>
      <c r="O19" s="107">
        <f>RANK(N19,$N$18:$N$22,0)</f>
        <v>3</v>
      </c>
      <c r="P19" s="111">
        <v>187</v>
      </c>
      <c r="Q19" s="106">
        <f>P19/3</f>
        <v>62.333333333333336</v>
      </c>
      <c r="R19" s="107">
        <f>RANK(Q19,$Q$18:$Q$22,0)</f>
        <v>1</v>
      </c>
      <c r="S19" s="107"/>
      <c r="T19" s="107"/>
      <c r="U19" s="112">
        <f>P19+M19+J19</f>
        <v>549.5</v>
      </c>
      <c r="V19" s="113"/>
      <c r="W19" s="106">
        <f>(K19+N19+Q19)/3</f>
        <v>61.05555555555555</v>
      </c>
      <c r="X19" s="96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</row>
    <row r="20" spans="1:24" s="58" customFormat="1" ht="36" customHeight="1">
      <c r="A20" s="243">
        <f>RANK(W20,$W$18:$W$22)</f>
        <v>3</v>
      </c>
      <c r="B20" s="252" t="s">
        <v>173</v>
      </c>
      <c r="C20" s="258" t="s">
        <v>164</v>
      </c>
      <c r="D20" s="259"/>
      <c r="E20" s="127" t="s">
        <v>174</v>
      </c>
      <c r="F20" s="142" t="s">
        <v>137</v>
      </c>
      <c r="G20" s="128" t="s">
        <v>163</v>
      </c>
      <c r="H20" s="200" t="s">
        <v>116</v>
      </c>
      <c r="I20" s="59"/>
      <c r="J20" s="60">
        <v>184.5</v>
      </c>
      <c r="K20" s="61">
        <f>J20/3</f>
        <v>61.5</v>
      </c>
      <c r="L20" s="62">
        <f>RANK(K20,$K$18:$K$22,0)</f>
        <v>2</v>
      </c>
      <c r="M20" s="60">
        <v>182.5</v>
      </c>
      <c r="N20" s="61">
        <f>M20/3</f>
        <v>60.833333333333336</v>
      </c>
      <c r="O20" s="62">
        <f>RANK(N20,$N$18:$N$22,0)</f>
        <v>2</v>
      </c>
      <c r="P20" s="60">
        <v>181.5</v>
      </c>
      <c r="Q20" s="61">
        <f>P20/3</f>
        <v>60.5</v>
      </c>
      <c r="R20" s="62">
        <f>RANK(Q20,$Q$18:$Q$22,0)</f>
        <v>3</v>
      </c>
      <c r="S20" s="62"/>
      <c r="T20" s="62"/>
      <c r="U20" s="63">
        <f>P20+M20+J20</f>
        <v>548.5</v>
      </c>
      <c r="V20" s="64"/>
      <c r="W20" s="61">
        <f>(K20+N20+Q20)/3</f>
        <v>60.94444444444445</v>
      </c>
      <c r="X20" s="55"/>
    </row>
    <row r="21" spans="1:24" s="58" customFormat="1" ht="36" customHeight="1">
      <c r="A21" s="243">
        <f>RANK(W21,$W$18:$W$22)</f>
        <v>4</v>
      </c>
      <c r="B21" s="199" t="s">
        <v>171</v>
      </c>
      <c r="C21" s="260" t="s">
        <v>83</v>
      </c>
      <c r="D21" s="198"/>
      <c r="E21" s="135" t="s">
        <v>172</v>
      </c>
      <c r="F21" s="253" t="s">
        <v>159</v>
      </c>
      <c r="G21" s="128" t="s">
        <v>160</v>
      </c>
      <c r="H21" s="200" t="s">
        <v>116</v>
      </c>
      <c r="I21" s="59"/>
      <c r="J21" s="60">
        <v>164.5</v>
      </c>
      <c r="K21" s="61">
        <f>J21/3</f>
        <v>54.833333333333336</v>
      </c>
      <c r="L21" s="62">
        <f>RANK(K21,$K$18:$K$22,0)</f>
        <v>4</v>
      </c>
      <c r="M21" s="60">
        <v>166</v>
      </c>
      <c r="N21" s="61">
        <f>M21/3</f>
        <v>55.333333333333336</v>
      </c>
      <c r="O21" s="62">
        <f>RANK(N21,$N$18:$N$22,0)</f>
        <v>5</v>
      </c>
      <c r="P21" s="60">
        <v>165</v>
      </c>
      <c r="Q21" s="61">
        <f>P21/3</f>
        <v>55</v>
      </c>
      <c r="R21" s="62">
        <f>RANK(Q21,$Q$18:$Q$22,0)</f>
        <v>4</v>
      </c>
      <c r="S21" s="62"/>
      <c r="T21" s="62"/>
      <c r="U21" s="63">
        <f>P21+M21+J21</f>
        <v>495.5</v>
      </c>
      <c r="V21" s="64"/>
      <c r="W21" s="61">
        <f>(K21+N21+Q21)/3</f>
        <v>55.055555555555564</v>
      </c>
      <c r="X21" s="55"/>
    </row>
    <row r="22" spans="1:24" s="58" customFormat="1" ht="36" customHeight="1">
      <c r="A22" s="243">
        <f>RANK(W22,$W$18:$W$22)</f>
        <v>5</v>
      </c>
      <c r="B22" s="199" t="s">
        <v>170</v>
      </c>
      <c r="C22" s="247" t="s">
        <v>136</v>
      </c>
      <c r="D22" s="198"/>
      <c r="E22" s="199" t="s">
        <v>155</v>
      </c>
      <c r="F22" s="142" t="s">
        <v>158</v>
      </c>
      <c r="G22" s="259" t="s">
        <v>161</v>
      </c>
      <c r="H22" s="200" t="s">
        <v>17</v>
      </c>
      <c r="I22" s="59"/>
      <c r="J22" s="60">
        <v>157.5</v>
      </c>
      <c r="K22" s="61">
        <f>J22/3-0.5</f>
        <v>52</v>
      </c>
      <c r="L22" s="62">
        <f>RANK(K22,$K$18:$K$22,0)</f>
        <v>5</v>
      </c>
      <c r="M22" s="60">
        <v>167</v>
      </c>
      <c r="N22" s="61">
        <f>M22/3</f>
        <v>55.666666666666664</v>
      </c>
      <c r="O22" s="62">
        <f>RANK(N22,$N$18:$N$22,0)</f>
        <v>4</v>
      </c>
      <c r="P22" s="60">
        <v>164.5</v>
      </c>
      <c r="Q22" s="61">
        <f>P22/3</f>
        <v>54.833333333333336</v>
      </c>
      <c r="R22" s="62">
        <f>RANK(Q22,$Q$18:$Q$22,0)</f>
        <v>5</v>
      </c>
      <c r="S22" s="62">
        <v>1</v>
      </c>
      <c r="T22" s="62"/>
      <c r="U22" s="63">
        <f>P22+M22+J22</f>
        <v>489</v>
      </c>
      <c r="V22" s="64"/>
      <c r="W22" s="61">
        <f>(K22+N22+Q22)/3</f>
        <v>54.166666666666664</v>
      </c>
      <c r="X22" s="55"/>
    </row>
    <row r="23" spans="1:24" s="104" customFormat="1" ht="27.75" customHeight="1">
      <c r="A23" s="327" t="s">
        <v>66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236"/>
    </row>
    <row r="24" spans="1:34" s="104" customFormat="1" ht="36" customHeight="1">
      <c r="A24" s="153">
        <f>RANK(W24,$W$24:$W$27)</f>
        <v>1</v>
      </c>
      <c r="B24" s="133" t="s">
        <v>76</v>
      </c>
      <c r="C24" s="234" t="s">
        <v>113</v>
      </c>
      <c r="D24" s="198">
        <v>1</v>
      </c>
      <c r="E24" s="199" t="s">
        <v>77</v>
      </c>
      <c r="F24" s="234" t="s">
        <v>81</v>
      </c>
      <c r="G24" s="257" t="s">
        <v>6</v>
      </c>
      <c r="H24" s="200" t="s">
        <v>7</v>
      </c>
      <c r="I24" s="238"/>
      <c r="J24" s="239">
        <v>193.5</v>
      </c>
      <c r="K24" s="240">
        <f>J24/3</f>
        <v>64.5</v>
      </c>
      <c r="L24" s="241">
        <f>RANK(K24,$K$24:$K$27,0)</f>
        <v>3</v>
      </c>
      <c r="M24" s="239">
        <v>193</v>
      </c>
      <c r="N24" s="240">
        <f>M24/3</f>
        <v>64.33333333333333</v>
      </c>
      <c r="O24" s="241">
        <f>RANK(N24,$N$24:$N$27,0)</f>
        <v>2</v>
      </c>
      <c r="P24" s="239">
        <v>194</v>
      </c>
      <c r="Q24" s="240">
        <f>P24/3</f>
        <v>64.66666666666667</v>
      </c>
      <c r="R24" s="242">
        <f>RANK(Q24,$Q$24:$Q$27,0)</f>
        <v>1</v>
      </c>
      <c r="S24" s="62"/>
      <c r="T24" s="62"/>
      <c r="U24" s="63">
        <f>P24+M24+J24</f>
        <v>580.5</v>
      </c>
      <c r="V24" s="64"/>
      <c r="W24" s="61">
        <f>(K24+N24+Q24)/3</f>
        <v>64.5</v>
      </c>
      <c r="X24" s="55" t="s">
        <v>32</v>
      </c>
      <c r="Y24" s="58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24" s="104" customFormat="1" ht="36" customHeight="1">
      <c r="A25" s="167">
        <f>RANK(W25,$W$24:$W$27)</f>
        <v>2</v>
      </c>
      <c r="B25" s="131" t="s">
        <v>153</v>
      </c>
      <c r="C25" s="234" t="s">
        <v>102</v>
      </c>
      <c r="D25" s="55" t="s">
        <v>32</v>
      </c>
      <c r="E25" s="261" t="s">
        <v>182</v>
      </c>
      <c r="F25" s="234" t="s">
        <v>124</v>
      </c>
      <c r="G25" s="250" t="s">
        <v>10</v>
      </c>
      <c r="H25" s="200" t="s">
        <v>7</v>
      </c>
      <c r="I25" s="159"/>
      <c r="J25" s="169">
        <v>203.5</v>
      </c>
      <c r="K25" s="240">
        <f>J25/3-0.5</f>
        <v>67.33333333333333</v>
      </c>
      <c r="L25" s="241">
        <f>RANK(K25,$K$24:$K$27,0)</f>
        <v>1</v>
      </c>
      <c r="M25" s="239">
        <v>186</v>
      </c>
      <c r="N25" s="240">
        <f>M25/3-0.5</f>
        <v>61.5</v>
      </c>
      <c r="O25" s="241">
        <f>RANK(N25,$N$24:$N$27,0)</f>
        <v>3</v>
      </c>
      <c r="P25" s="239">
        <v>195</v>
      </c>
      <c r="Q25" s="240">
        <f>P25/3-0.5</f>
        <v>64.5</v>
      </c>
      <c r="R25" s="158">
        <f>RANK(Q25,$Q$24:$Q$27,0)</f>
        <v>2</v>
      </c>
      <c r="S25" s="107">
        <v>1</v>
      </c>
      <c r="T25" s="107"/>
      <c r="U25" s="112">
        <f>P25+M25+J25</f>
        <v>584.5</v>
      </c>
      <c r="V25" s="113">
        <v>39</v>
      </c>
      <c r="W25" s="106">
        <f>(K25+N25+Q25)/3</f>
        <v>64.44444444444444</v>
      </c>
      <c r="X25" s="55" t="s">
        <v>32</v>
      </c>
    </row>
    <row r="26" spans="1:34" s="58" customFormat="1" ht="36" customHeight="1">
      <c r="A26" s="167">
        <f>RANK(W26,$W$24:$W$27)</f>
        <v>2</v>
      </c>
      <c r="B26" s="199" t="s">
        <v>76</v>
      </c>
      <c r="C26" s="234" t="s">
        <v>113</v>
      </c>
      <c r="D26" s="198">
        <v>1</v>
      </c>
      <c r="E26" s="199" t="s">
        <v>87</v>
      </c>
      <c r="F26" s="234" t="s">
        <v>8</v>
      </c>
      <c r="G26" s="200" t="s">
        <v>6</v>
      </c>
      <c r="H26" s="200" t="s">
        <v>7</v>
      </c>
      <c r="I26" s="159"/>
      <c r="J26" s="169">
        <v>195</v>
      </c>
      <c r="K26" s="240">
        <f>J26/3</f>
        <v>65</v>
      </c>
      <c r="L26" s="241">
        <f>RANK(K26,$K$24:$K$27,0)</f>
        <v>2</v>
      </c>
      <c r="M26" s="239">
        <v>197</v>
      </c>
      <c r="N26" s="240">
        <f>M26/3</f>
        <v>65.66666666666667</v>
      </c>
      <c r="O26" s="241">
        <f>RANK(N26,$N$24:$N$27,0)</f>
        <v>1</v>
      </c>
      <c r="P26" s="239">
        <v>188</v>
      </c>
      <c r="Q26" s="240">
        <f>P26/3</f>
        <v>62.666666666666664</v>
      </c>
      <c r="R26" s="158">
        <f>RANK(Q26,$Q$24:$Q$27,0)</f>
        <v>3</v>
      </c>
      <c r="S26" s="107"/>
      <c r="T26" s="107"/>
      <c r="U26" s="112">
        <f>P26+M26+J26</f>
        <v>580</v>
      </c>
      <c r="V26" s="113">
        <v>39</v>
      </c>
      <c r="W26" s="106">
        <f>(K26+N26+Q26)/3</f>
        <v>64.44444444444444</v>
      </c>
      <c r="X26" s="55" t="s">
        <v>32</v>
      </c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</row>
    <row r="27" spans="1:24" s="58" customFormat="1" ht="36" customHeight="1">
      <c r="A27" s="153">
        <f>RANK(W27,$W$24:$W$27)</f>
        <v>4</v>
      </c>
      <c r="B27" s="199" t="s">
        <v>154</v>
      </c>
      <c r="C27" s="234"/>
      <c r="D27" s="198"/>
      <c r="E27" s="199" t="s">
        <v>155</v>
      </c>
      <c r="F27" s="234" t="s">
        <v>158</v>
      </c>
      <c r="G27" s="207" t="s">
        <v>161</v>
      </c>
      <c r="H27" s="200" t="s">
        <v>17</v>
      </c>
      <c r="I27" s="238"/>
      <c r="J27" s="239">
        <v>160.5</v>
      </c>
      <c r="K27" s="240">
        <f>J27/3</f>
        <v>53.5</v>
      </c>
      <c r="L27" s="241">
        <f>RANK(K27,$K$24:$K$27,0)</f>
        <v>4</v>
      </c>
      <c r="M27" s="239">
        <v>167</v>
      </c>
      <c r="N27" s="240">
        <f>M27/3</f>
        <v>55.666666666666664</v>
      </c>
      <c r="O27" s="241">
        <f>RANK(N27,$N$24:$N$27,0)</f>
        <v>4</v>
      </c>
      <c r="P27" s="239">
        <v>170</v>
      </c>
      <c r="Q27" s="240">
        <f>P27/3</f>
        <v>56.666666666666664</v>
      </c>
      <c r="R27" s="242">
        <f>RANK(Q27,$Q$24:$Q$27,0)</f>
        <v>4</v>
      </c>
      <c r="S27" s="62"/>
      <c r="T27" s="62"/>
      <c r="U27" s="63">
        <f>P27+M27+J27</f>
        <v>497.5</v>
      </c>
      <c r="V27" s="64"/>
      <c r="W27" s="61">
        <f>(K27+N27+Q27)/3</f>
        <v>55.27777777777777</v>
      </c>
      <c r="X27" s="55"/>
    </row>
    <row r="28" spans="1:23" s="115" customFormat="1" ht="36" customHeight="1">
      <c r="A28" s="4" t="s">
        <v>48</v>
      </c>
      <c r="B28" s="5"/>
      <c r="C28" s="5"/>
      <c r="D28" s="5"/>
      <c r="E28" s="205"/>
      <c r="F28" s="5"/>
      <c r="G28" s="5"/>
      <c r="H28" s="116" t="s">
        <v>125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W28" s="117"/>
    </row>
    <row r="29" spans="1:23" s="115" customFormat="1" ht="36" customHeight="1">
      <c r="A29" s="4" t="s">
        <v>49</v>
      </c>
      <c r="B29" s="5"/>
      <c r="C29" s="5"/>
      <c r="D29" s="5"/>
      <c r="E29" s="205"/>
      <c r="F29" s="5"/>
      <c r="G29" s="5"/>
      <c r="H29" s="5" t="s">
        <v>50</v>
      </c>
      <c r="R29" s="114"/>
      <c r="W29" s="117"/>
    </row>
    <row r="30" ht="14.25">
      <c r="W30" s="118"/>
    </row>
  </sheetData>
  <sheetProtection selectLockedCells="1" selectUnlockedCells="1"/>
  <mergeCells count="26">
    <mergeCell ref="A23:W23"/>
    <mergeCell ref="A10:W10"/>
    <mergeCell ref="A8:A9"/>
    <mergeCell ref="A17:W17"/>
    <mergeCell ref="T8:T9"/>
    <mergeCell ref="U8:U9"/>
    <mergeCell ref="V8:V9"/>
    <mergeCell ref="W8:W9"/>
    <mergeCell ref="A5:X5"/>
    <mergeCell ref="B8:B9"/>
    <mergeCell ref="C8:C9"/>
    <mergeCell ref="D8:D9"/>
    <mergeCell ref="E8:E9"/>
    <mergeCell ref="F8:F9"/>
    <mergeCell ref="G8:G9"/>
    <mergeCell ref="H8:H9"/>
    <mergeCell ref="A2:W2"/>
    <mergeCell ref="A3:W3"/>
    <mergeCell ref="A7:E7"/>
    <mergeCell ref="A4:W4"/>
    <mergeCell ref="X8:X9"/>
    <mergeCell ref="A6:Y6"/>
    <mergeCell ref="J8:L8"/>
    <mergeCell ref="M8:O8"/>
    <mergeCell ref="P8:R8"/>
    <mergeCell ref="S8:S9"/>
  </mergeCells>
  <conditionalFormatting sqref="C15">
    <cfRule type="expression" priority="1" dxfId="0" stopIfTrue="1">
      <formula>$O15=2018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F19"/>
  <sheetViews>
    <sheetView view="pageBreakPreview" zoomScale="70" zoomScaleNormal="60" zoomScaleSheetLayoutView="70" workbookViewId="0" topLeftCell="A2">
      <selection activeCell="H11" sqref="H11"/>
    </sheetView>
  </sheetViews>
  <sheetFormatPr defaultColWidth="9.33203125" defaultRowHeight="12.75"/>
  <cols>
    <col min="1" max="1" width="7.66015625" style="8" customWidth="1"/>
    <col min="2" max="2" width="23.5" style="9" customWidth="1"/>
    <col min="3" max="3" width="9.33203125" style="9" hidden="1" customWidth="1"/>
    <col min="4" max="4" width="9.16015625" style="8" customWidth="1"/>
    <col min="5" max="5" width="46.16015625" style="8" customWidth="1"/>
    <col min="6" max="7" width="9.33203125" style="8" hidden="1" customWidth="1"/>
    <col min="8" max="8" width="28.66015625" style="8" customWidth="1"/>
    <col min="9" max="9" width="11.83203125" style="10" customWidth="1"/>
    <col min="10" max="10" width="11.83203125" style="8" customWidth="1"/>
    <col min="11" max="11" width="11.83203125" style="11" customWidth="1"/>
    <col min="12" max="12" width="11.83203125" style="10" customWidth="1"/>
    <col min="13" max="13" width="11.83203125" style="11" customWidth="1"/>
    <col min="14" max="14" width="3.16015625" style="11" customWidth="1"/>
    <col min="15" max="15" width="13.66015625" style="8" customWidth="1"/>
    <col min="16" max="16" width="15.33203125" style="8" customWidth="1"/>
    <col min="17" max="17" width="15.83203125" style="11" customWidth="1"/>
    <col min="18" max="16384" width="9.33203125" style="8" customWidth="1"/>
  </cols>
  <sheetData>
    <row r="1" spans="1:20" s="15" customFormat="1" ht="14.25" customHeight="1" hidden="1">
      <c r="A1" s="12" t="s">
        <v>22</v>
      </c>
      <c r="B1" s="13"/>
      <c r="C1" s="13"/>
      <c r="D1" s="13"/>
      <c r="E1" s="14"/>
      <c r="F1" s="14"/>
      <c r="G1" s="14"/>
      <c r="I1" s="16"/>
      <c r="J1" s="17"/>
      <c r="K1" s="18" t="s">
        <v>26</v>
      </c>
      <c r="L1" s="16"/>
      <c r="M1" s="18" t="s">
        <v>27</v>
      </c>
      <c r="N1" s="18"/>
      <c r="O1" s="17"/>
      <c r="P1" s="17"/>
      <c r="Q1" s="19" t="s">
        <v>28</v>
      </c>
      <c r="R1" s="20"/>
      <c r="T1" s="20"/>
    </row>
    <row r="2" spans="1:17" s="21" customFormat="1" ht="34.5" customHeight="1">
      <c r="A2" s="280" t="s">
        <v>146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7" s="22" customFormat="1" ht="27.75" customHeight="1">
      <c r="A3" s="344" t="s">
        <v>51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</row>
    <row r="4" spans="1:17" s="3" customFormat="1" ht="34.5" customHeight="1">
      <c r="A4" s="278" t="s">
        <v>191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s="27" customFormat="1" ht="21.75" customHeight="1" thickBot="1">
      <c r="A5" s="282" t="s">
        <v>7</v>
      </c>
      <c r="B5" s="282"/>
      <c r="C5" s="282"/>
      <c r="D5" s="282"/>
      <c r="E5" s="282"/>
      <c r="F5" s="24"/>
      <c r="G5" s="24"/>
      <c r="H5" s="25"/>
      <c r="I5" s="25"/>
      <c r="J5" s="26"/>
      <c r="K5" s="26"/>
      <c r="L5" s="26"/>
      <c r="M5" s="26"/>
      <c r="N5" s="26"/>
      <c r="O5" s="26"/>
      <c r="Q5" s="160" t="s">
        <v>192</v>
      </c>
    </row>
    <row r="6" spans="1:17" s="30" customFormat="1" ht="25.5" customHeight="1">
      <c r="A6" s="343" t="s">
        <v>33</v>
      </c>
      <c r="B6" s="338" t="s">
        <v>0</v>
      </c>
      <c r="C6" s="28"/>
      <c r="D6" s="333" t="s">
        <v>1</v>
      </c>
      <c r="E6" s="339" t="s">
        <v>36</v>
      </c>
      <c r="F6" s="29"/>
      <c r="G6" s="29"/>
      <c r="H6" s="340" t="s">
        <v>52</v>
      </c>
      <c r="I6" s="341" t="s">
        <v>53</v>
      </c>
      <c r="J6" s="341"/>
      <c r="K6" s="341"/>
      <c r="L6" s="341"/>
      <c r="M6" s="341"/>
      <c r="N6" s="334" t="s">
        <v>54</v>
      </c>
      <c r="O6" s="335"/>
      <c r="P6" s="333" t="s">
        <v>55</v>
      </c>
      <c r="Q6" s="342" t="s">
        <v>56</v>
      </c>
    </row>
    <row r="7" spans="1:17" s="30" customFormat="1" ht="97.5" customHeight="1">
      <c r="A7" s="343"/>
      <c r="B7" s="338"/>
      <c r="C7" s="28"/>
      <c r="D7" s="333"/>
      <c r="E7" s="339"/>
      <c r="F7" s="29"/>
      <c r="G7" s="29"/>
      <c r="H7" s="340"/>
      <c r="I7" s="31" t="s">
        <v>57</v>
      </c>
      <c r="J7" s="31" t="s">
        <v>58</v>
      </c>
      <c r="K7" s="31" t="s">
        <v>59</v>
      </c>
      <c r="L7" s="32" t="s">
        <v>60</v>
      </c>
      <c r="M7" s="33" t="s">
        <v>61</v>
      </c>
      <c r="N7" s="336"/>
      <c r="O7" s="337"/>
      <c r="P7" s="333"/>
      <c r="Q7" s="342"/>
    </row>
    <row r="8" spans="1:17" s="23" customFormat="1" ht="36" customHeight="1">
      <c r="A8" s="330" t="s">
        <v>184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</row>
    <row r="9" spans="1:17" s="23" customFormat="1" ht="48.75" customHeight="1">
      <c r="A9" s="34">
        <v>1</v>
      </c>
      <c r="B9" s="197" t="s">
        <v>104</v>
      </c>
      <c r="C9" s="203" t="s">
        <v>100</v>
      </c>
      <c r="D9" s="151"/>
      <c r="E9" s="147" t="s">
        <v>138</v>
      </c>
      <c r="F9" s="143"/>
      <c r="G9" s="148"/>
      <c r="H9" s="144" t="s">
        <v>7</v>
      </c>
      <c r="I9" s="35">
        <v>7.7</v>
      </c>
      <c r="J9" s="35">
        <v>4</v>
      </c>
      <c r="K9" s="35">
        <v>6.9</v>
      </c>
      <c r="L9" s="35">
        <v>7.5</v>
      </c>
      <c r="M9" s="35">
        <v>6.8</v>
      </c>
      <c r="N9" s="331">
        <f>I9+J9+K9+L9+M9</f>
        <v>32.9</v>
      </c>
      <c r="O9" s="332"/>
      <c r="P9" s="36"/>
      <c r="Q9" s="37">
        <f>N9/5*10</f>
        <v>65.8</v>
      </c>
    </row>
    <row r="10" spans="1:17" s="23" customFormat="1" ht="36" customHeight="1">
      <c r="A10" s="330" t="s">
        <v>183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</row>
    <row r="11" spans="1:17" s="23" customFormat="1" ht="48.75" customHeight="1">
      <c r="A11" s="34">
        <f>RANK(Q11,$Q$11:$Q$11)</f>
        <v>1</v>
      </c>
      <c r="B11" s="197" t="s">
        <v>185</v>
      </c>
      <c r="C11" s="203" t="s">
        <v>139</v>
      </c>
      <c r="D11" s="152" t="s">
        <v>13</v>
      </c>
      <c r="E11" s="149" t="s">
        <v>186</v>
      </c>
      <c r="F11" s="262" t="s">
        <v>201</v>
      </c>
      <c r="G11" s="150" t="s">
        <v>198</v>
      </c>
      <c r="H11" s="150" t="s">
        <v>7</v>
      </c>
      <c r="I11" s="35">
        <v>8.2</v>
      </c>
      <c r="J11" s="35">
        <v>7.7</v>
      </c>
      <c r="K11" s="35">
        <v>7.1</v>
      </c>
      <c r="L11" s="35">
        <v>7.4</v>
      </c>
      <c r="M11" s="35">
        <v>7.9</v>
      </c>
      <c r="N11" s="331">
        <f>I11+J11+K11+L11+M11</f>
        <v>38.3</v>
      </c>
      <c r="O11" s="332"/>
      <c r="P11" s="36"/>
      <c r="Q11" s="37">
        <f>N11/5*10</f>
        <v>76.6</v>
      </c>
    </row>
    <row r="12" spans="1:17" s="23" customFormat="1" ht="36" customHeight="1">
      <c r="A12" s="330" t="s">
        <v>132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</row>
    <row r="13" spans="1:17" s="23" customFormat="1" ht="48.75" customHeight="1">
      <c r="A13" s="34">
        <v>1</v>
      </c>
      <c r="B13" s="197" t="s">
        <v>187</v>
      </c>
      <c r="C13" s="203" t="s">
        <v>140</v>
      </c>
      <c r="D13" s="152" t="s">
        <v>12</v>
      </c>
      <c r="E13" s="147" t="s">
        <v>199</v>
      </c>
      <c r="F13" s="262" t="s">
        <v>197</v>
      </c>
      <c r="G13" s="150" t="s">
        <v>198</v>
      </c>
      <c r="H13" s="150" t="s">
        <v>7</v>
      </c>
      <c r="I13" s="35">
        <v>7.1</v>
      </c>
      <c r="J13" s="35">
        <v>7.3</v>
      </c>
      <c r="K13" s="35">
        <v>6.9</v>
      </c>
      <c r="L13" s="35">
        <v>7</v>
      </c>
      <c r="M13" s="35">
        <v>7.3</v>
      </c>
      <c r="N13" s="331">
        <f>I13+J13+K13+L13+M13</f>
        <v>35.599999999999994</v>
      </c>
      <c r="O13" s="332"/>
      <c r="P13" s="36"/>
      <c r="Q13" s="37">
        <f>N13/5*10</f>
        <v>71.19999999999999</v>
      </c>
    </row>
    <row r="14" spans="1:240" s="209" customFormat="1" ht="45.75" customHeight="1">
      <c r="A14" s="330" t="s">
        <v>114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</row>
    <row r="15" spans="1:240" s="218" customFormat="1" ht="66" customHeight="1">
      <c r="A15" s="212" t="s">
        <v>33</v>
      </c>
      <c r="B15" s="213" t="s">
        <v>108</v>
      </c>
      <c r="C15" s="214"/>
      <c r="D15" s="214" t="s">
        <v>1</v>
      </c>
      <c r="E15" s="213" t="s">
        <v>109</v>
      </c>
      <c r="F15" s="215" t="s">
        <v>110</v>
      </c>
      <c r="G15" s="213" t="s">
        <v>5</v>
      </c>
      <c r="H15" s="213" t="s">
        <v>4</v>
      </c>
      <c r="I15" s="220" t="s">
        <v>57</v>
      </c>
      <c r="J15" s="220" t="s">
        <v>58</v>
      </c>
      <c r="K15" s="220" t="s">
        <v>59</v>
      </c>
      <c r="L15" s="220" t="s">
        <v>60</v>
      </c>
      <c r="M15" s="220" t="s">
        <v>111</v>
      </c>
      <c r="N15" s="216" t="s">
        <v>74</v>
      </c>
      <c r="O15" s="211" t="s">
        <v>112</v>
      </c>
      <c r="P15" s="211" t="s">
        <v>131</v>
      </c>
      <c r="Q15" s="217" t="s">
        <v>73</v>
      </c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19"/>
      <c r="FK15" s="219"/>
      <c r="FL15" s="219"/>
      <c r="FM15" s="219"/>
      <c r="FN15" s="219"/>
      <c r="FO15" s="219"/>
      <c r="FP15" s="219"/>
      <c r="FQ15" s="219"/>
      <c r="FR15" s="219"/>
      <c r="FS15" s="219"/>
      <c r="FT15" s="219"/>
      <c r="FU15" s="219"/>
      <c r="FV15" s="219"/>
      <c r="FW15" s="219"/>
      <c r="FX15" s="219"/>
      <c r="FY15" s="219"/>
      <c r="FZ15" s="219"/>
      <c r="GA15" s="219"/>
      <c r="GB15" s="219"/>
      <c r="GC15" s="219"/>
      <c r="GD15" s="219"/>
      <c r="GE15" s="219"/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19"/>
      <c r="GQ15" s="219"/>
      <c r="GR15" s="219"/>
      <c r="GS15" s="219"/>
      <c r="GT15" s="219"/>
      <c r="GU15" s="219"/>
      <c r="GV15" s="219"/>
      <c r="GW15" s="219"/>
      <c r="GX15" s="219"/>
      <c r="GY15" s="219"/>
      <c r="GZ15" s="219"/>
      <c r="HA15" s="219"/>
      <c r="HB15" s="219"/>
      <c r="HC15" s="219"/>
      <c r="HD15" s="219"/>
      <c r="HE15" s="219"/>
      <c r="HF15" s="219"/>
      <c r="HG15" s="219"/>
      <c r="HH15" s="219"/>
      <c r="HI15" s="219"/>
      <c r="HJ15" s="219"/>
      <c r="HK15" s="219"/>
      <c r="HL15" s="219"/>
      <c r="HM15" s="219"/>
      <c r="HN15" s="219"/>
      <c r="HO15" s="219"/>
      <c r="HP15" s="219"/>
      <c r="HQ15" s="219"/>
      <c r="HR15" s="219"/>
      <c r="HS15" s="219"/>
      <c r="HT15" s="219"/>
      <c r="HU15" s="219"/>
      <c r="HV15" s="219"/>
      <c r="HW15" s="219"/>
      <c r="HX15" s="219"/>
      <c r="HY15" s="219"/>
      <c r="HZ15" s="219"/>
      <c r="IA15" s="219"/>
      <c r="IB15" s="219"/>
      <c r="IC15" s="219"/>
      <c r="ID15" s="219"/>
      <c r="IE15" s="219"/>
      <c r="IF15" s="219"/>
    </row>
    <row r="16" spans="1:240" s="209" customFormat="1" ht="45.75" customHeight="1">
      <c r="A16" s="208">
        <v>1</v>
      </c>
      <c r="B16" s="145" t="s">
        <v>188</v>
      </c>
      <c r="C16" s="263" t="s">
        <v>93</v>
      </c>
      <c r="D16" s="146" t="s">
        <v>13</v>
      </c>
      <c r="E16" s="147" t="s">
        <v>189</v>
      </c>
      <c r="F16" s="268" t="s">
        <v>200</v>
      </c>
      <c r="G16" s="148" t="s">
        <v>97</v>
      </c>
      <c r="H16" s="144" t="s">
        <v>7</v>
      </c>
      <c r="I16" s="264">
        <v>6.7</v>
      </c>
      <c r="J16" s="264">
        <v>8.1</v>
      </c>
      <c r="K16" s="264">
        <v>7.1</v>
      </c>
      <c r="L16" s="264">
        <v>6.3</v>
      </c>
      <c r="M16" s="264">
        <v>6.7</v>
      </c>
      <c r="N16" s="265"/>
      <c r="O16" s="267">
        <f>(SUM(I16:M16))*2</f>
        <v>69.8</v>
      </c>
      <c r="P16" s="266">
        <v>65.893</v>
      </c>
      <c r="Q16" s="266">
        <f>(O16+P16)/2</f>
        <v>67.84649999999999</v>
      </c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210"/>
      <c r="FE16" s="210"/>
      <c r="FF16" s="210"/>
      <c r="FG16" s="210"/>
      <c r="FH16" s="210"/>
      <c r="FI16" s="210"/>
      <c r="FJ16" s="210"/>
      <c r="FK16" s="210"/>
      <c r="FL16" s="210"/>
      <c r="FM16" s="210"/>
      <c r="FN16" s="210"/>
      <c r="FO16" s="210"/>
      <c r="FP16" s="210"/>
      <c r="FQ16" s="210"/>
      <c r="FR16" s="210"/>
      <c r="FS16" s="210"/>
      <c r="FT16" s="210"/>
      <c r="FU16" s="210"/>
      <c r="FV16" s="210"/>
      <c r="FW16" s="210"/>
      <c r="FX16" s="210"/>
      <c r="FY16" s="210"/>
      <c r="FZ16" s="210"/>
      <c r="GA16" s="210"/>
      <c r="GB16" s="210"/>
      <c r="GC16" s="210"/>
      <c r="GD16" s="210"/>
      <c r="GE16" s="210"/>
      <c r="GF16" s="210"/>
      <c r="GG16" s="210"/>
      <c r="GH16" s="210"/>
      <c r="GI16" s="210"/>
      <c r="GJ16" s="210"/>
      <c r="GK16" s="210"/>
      <c r="GL16" s="210"/>
      <c r="GM16" s="210"/>
      <c r="GN16" s="210"/>
      <c r="GO16" s="210"/>
      <c r="GP16" s="210"/>
      <c r="GQ16" s="210"/>
      <c r="GR16" s="210"/>
      <c r="GS16" s="210"/>
      <c r="GT16" s="210"/>
      <c r="GU16" s="210"/>
      <c r="GV16" s="210"/>
      <c r="GW16" s="210"/>
      <c r="GX16" s="210"/>
      <c r="GY16" s="210"/>
      <c r="GZ16" s="210"/>
      <c r="HA16" s="210"/>
      <c r="HB16" s="210"/>
      <c r="HC16" s="210"/>
      <c r="HD16" s="210"/>
      <c r="HE16" s="210"/>
      <c r="HF16" s="210"/>
      <c r="HG16" s="210"/>
      <c r="HH16" s="210"/>
      <c r="HI16" s="210"/>
      <c r="HJ16" s="210"/>
      <c r="HK16" s="210"/>
      <c r="HL16" s="210"/>
      <c r="HM16" s="210"/>
      <c r="HN16" s="210"/>
      <c r="HO16" s="210"/>
      <c r="HP16" s="210"/>
      <c r="HQ16" s="210"/>
      <c r="HR16" s="210"/>
      <c r="HS16" s="210"/>
      <c r="HT16" s="210"/>
      <c r="HU16" s="210"/>
      <c r="HV16" s="210"/>
      <c r="HW16" s="210"/>
      <c r="HX16" s="210"/>
      <c r="HY16" s="210"/>
      <c r="HZ16" s="210"/>
      <c r="IA16" s="210"/>
      <c r="IB16" s="210"/>
      <c r="IC16" s="210"/>
      <c r="ID16" s="210"/>
      <c r="IE16" s="210"/>
      <c r="IF16" s="210"/>
    </row>
    <row r="17" spans="1:17" s="5" customFormat="1" ht="63.75" customHeight="1">
      <c r="A17" s="4" t="s">
        <v>48</v>
      </c>
      <c r="E17" s="205"/>
      <c r="H17" s="116" t="s">
        <v>125</v>
      </c>
      <c r="J17" s="4"/>
      <c r="K17" s="4"/>
      <c r="L17" s="4"/>
      <c r="M17" s="4"/>
      <c r="N17" s="4"/>
      <c r="O17" s="4"/>
      <c r="P17" s="4"/>
      <c r="Q17" s="4"/>
    </row>
    <row r="18" spans="1:8" s="5" customFormat="1" ht="63.75" customHeight="1">
      <c r="A18" s="4" t="s">
        <v>49</v>
      </c>
      <c r="E18" s="205"/>
      <c r="H18" s="5" t="s">
        <v>50</v>
      </c>
    </row>
    <row r="19" spans="2:8" ht="42.75" customHeight="1">
      <c r="B19" s="38"/>
      <c r="C19" s="38"/>
      <c r="D19" s="38"/>
      <c r="E19" s="38"/>
      <c r="F19" s="38"/>
      <c r="G19" s="38"/>
      <c r="H19" s="38"/>
    </row>
  </sheetData>
  <sheetProtection selectLockedCells="1" selectUnlockedCells="1"/>
  <mergeCells count="20">
    <mergeCell ref="A2:Q2"/>
    <mergeCell ref="A4:Q4"/>
    <mergeCell ref="B6:B7"/>
    <mergeCell ref="D6:D7"/>
    <mergeCell ref="E6:E7"/>
    <mergeCell ref="H6:H7"/>
    <mergeCell ref="I6:M6"/>
    <mergeCell ref="Q6:Q7"/>
    <mergeCell ref="A6:A7"/>
    <mergeCell ref="A3:Q3"/>
    <mergeCell ref="A14:Q14"/>
    <mergeCell ref="N11:O11"/>
    <mergeCell ref="N13:O13"/>
    <mergeCell ref="A12:Q12"/>
    <mergeCell ref="A5:E5"/>
    <mergeCell ref="A10:Q10"/>
    <mergeCell ref="A8:Q8"/>
    <mergeCell ref="P6:P7"/>
    <mergeCell ref="N6:O7"/>
    <mergeCell ref="N9:O9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123</cp:lastModifiedBy>
  <cp:lastPrinted>2018-08-12T12:02:22Z</cp:lastPrinted>
  <dcterms:created xsi:type="dcterms:W3CDTF">2017-07-14T16:20:09Z</dcterms:created>
  <dcterms:modified xsi:type="dcterms:W3CDTF">2018-08-12T20:20:39Z</dcterms:modified>
  <cp:category/>
  <cp:version/>
  <cp:contentType/>
  <cp:contentStatus/>
</cp:coreProperties>
</file>