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6" windowWidth="20112" windowHeight="7428" firstSheet="1" activeTab="6"/>
  </bookViews>
  <sheets>
    <sheet name="нач" sheetId="1" r:id="rId1"/>
    <sheet name="ТЕСТ ПОС." sheetId="2" r:id="rId2"/>
    <sheet name="МП СП" sheetId="3" r:id="rId3"/>
    <sheet name="ППД" sheetId="4" r:id="rId4"/>
    <sheet name="ппюю" sheetId="5" r:id="rId5"/>
    <sheet name="КПД+КПЮ" sheetId="6" r:id="rId6"/>
    <sheet name="молодые" sheetId="7" r:id="rId7"/>
  </sheets>
  <definedNames>
    <definedName name="_1479Фамилия__имя_1_1_1">#REF!</definedName>
    <definedName name="_1479Фамилия__имя_1_1_1_1">#REF!</definedName>
    <definedName name="_1479Фамилия__имя_1_1_1_10">#REF!</definedName>
    <definedName name="_1479Фамилия__имя_1_1_1_11">#REF!</definedName>
    <definedName name="_1479Фамилия__имя_1_1_1_12">#REF!</definedName>
    <definedName name="_1479Фамилия__имя_1_1_1_13">#REF!</definedName>
    <definedName name="_1479Фамилия__имя_1_1_1_14">#REF!</definedName>
    <definedName name="_1479Фамилия__имя_1_1_1_2">#REF!</definedName>
    <definedName name="_1479Фамилия__имя_1_1_1_3">#REF!</definedName>
    <definedName name="_1479Фамилия__имя_1_1_1_4">#REF!</definedName>
    <definedName name="_1479Фамилия__имя_1_1_1_5">#REF!</definedName>
    <definedName name="_1479Фамилия__имя_1_1_1_6">#REF!</definedName>
    <definedName name="_1479Фамилия__имя_1_1_1_7">#REF!</definedName>
    <definedName name="_1479Фамилия__имя_1_1_1_8">#REF!</definedName>
    <definedName name="_1479Фамилия__имя_1_1_1_9">#REF!</definedName>
    <definedName name="_1Excel_BuiltIn__FilterDatabase_1_1">#REF!</definedName>
    <definedName name="_2Excel_BuiltIn__FilterDatabase_1_1_1">#REF!</definedName>
    <definedName name="_335Звание__разряд_1_1_1">#REF!</definedName>
    <definedName name="_335Звание__разряд_1_1_1_1">#REF!</definedName>
    <definedName name="_335Звание__разряд_1_1_1_10">#REF!</definedName>
    <definedName name="_335Звание__разряд_1_1_1_11">#REF!</definedName>
    <definedName name="_335Звание__разряд_1_1_1_12">#REF!</definedName>
    <definedName name="_335Звание__разряд_1_1_1_13">#REF!</definedName>
    <definedName name="_335Звание__разряд_1_1_1_14">#REF!</definedName>
    <definedName name="_335Звание__разряд_1_1_1_15">#REF!</definedName>
    <definedName name="_335Звание__разряд_1_1_1_2">#REF!</definedName>
    <definedName name="_335Звание__разряд_1_1_1_3">#REF!</definedName>
    <definedName name="_335Звание__разряд_1_1_1_4">#REF!</definedName>
    <definedName name="_335Звание__разряд_1_1_1_6">#REF!</definedName>
    <definedName name="_335Звание__разряд_1_1_1_7">#REF!</definedName>
    <definedName name="_335Звание__разряд_1_1_1_8">#REF!</definedName>
    <definedName name="_335Звание__разряд_1_1_1_9">#REF!</definedName>
    <definedName name="_3Excel_BuiltIn_Print_Area_4_1_1">#REF!</definedName>
    <definedName name="_490Мастер_лист_1_1_1">#REF!</definedName>
    <definedName name="_490Мастер_лист_1_1_1_1">#REF!</definedName>
    <definedName name="_490Мастер_лист_1_1_1_10">#REF!</definedName>
    <definedName name="_490Мастер_лист_1_1_1_11">#REF!</definedName>
    <definedName name="_490Мастер_лист_1_1_1_12">#REF!</definedName>
    <definedName name="_490Мастер_лист_1_1_1_13">#REF!</definedName>
    <definedName name="_490Мастер_лист_1_1_1_14">#REF!</definedName>
    <definedName name="_490Мастер_лист_1_1_1_2">#REF!</definedName>
    <definedName name="_490Мастер_лист_1_1_1_3">#REF!</definedName>
    <definedName name="_490Мастер_лист_1_1_1_4">#REF!</definedName>
    <definedName name="_490Мастер_лист_1_1_1_5">#REF!</definedName>
    <definedName name="_490Мастер_лист_1_1_1_6">#REF!</definedName>
    <definedName name="_490Мастер_лист_1_1_1_7">#REF!</definedName>
    <definedName name="_490Мастер_лист_1_1_1_8">#REF!</definedName>
    <definedName name="_490Мастер_лист_1_1_1_9">#REF!</definedName>
    <definedName name="_4Excel_BuiltIn_Print_Area_4_1_1_1">#REF!</definedName>
    <definedName name="_5Excel_BuiltIn_Print_Area_4_1_1_1_1">#REF!</definedName>
    <definedName name="_6Excel_BuiltIn_Print_Area_6_2_1">#REF!</definedName>
    <definedName name="_83Excel_BuiltIn_Print_Area_1">#REF!</definedName>
    <definedName name="_83Excel_BuiltIn_Print_Area_1_1">#REF!</definedName>
    <definedName name="_83Excel_BuiltIn_Print_Area_1_10">#REF!</definedName>
    <definedName name="_83Excel_BuiltIn_Print_Area_1_11">#REF!</definedName>
    <definedName name="_83Excel_BuiltIn_Print_Area_1_12">#REF!</definedName>
    <definedName name="_83Excel_BuiltIn_Print_Area_1_13">#REF!</definedName>
    <definedName name="_83Excel_BuiltIn_Print_Area_1_14">#REF!</definedName>
    <definedName name="_83Excel_BuiltIn_Print_Area_1_2">#REF!</definedName>
    <definedName name="_83Excel_BuiltIn_Print_Area_1_3">#REF!</definedName>
    <definedName name="_83Excel_BuiltIn_Print_Area_1_4">#REF!</definedName>
    <definedName name="_83Excel_BuiltIn_Print_Area_1_5">#REF!</definedName>
    <definedName name="_83Excel_BuiltIn_Print_Area_1_6">#REF!</definedName>
    <definedName name="_83Excel_BuiltIn_Print_Area_1_7">#REF!</definedName>
    <definedName name="_83Excel_BuiltIn_Print_Area_1_8">#REF!</definedName>
    <definedName name="_83Excel_BuiltIn_Print_Area_1_9">#REF!</definedName>
    <definedName name="_86Excel_BuiltIn_Print_Area_2">#REF!</definedName>
    <definedName name="_88Excel_BuiltIn_Print_Area_7">#REF!</definedName>
    <definedName name="_88Excel_BuiltIn_Print_Area_7_1">#REF!</definedName>
    <definedName name="_88Excel_BuiltIn_Print_Area_7_10">#REF!</definedName>
    <definedName name="_88Excel_BuiltIn_Print_Area_7_11">#REF!</definedName>
    <definedName name="_88Excel_BuiltIn_Print_Area_7_12">#REF!</definedName>
    <definedName name="_88Excel_BuiltIn_Print_Area_7_13">#REF!</definedName>
    <definedName name="_88Excel_BuiltIn_Print_Area_7_14">#REF!</definedName>
    <definedName name="_88Excel_BuiltIn_Print_Area_7_2">#REF!</definedName>
    <definedName name="_88Excel_BuiltIn_Print_Area_7_3">#REF!</definedName>
    <definedName name="_88Excel_BuiltIn_Print_Area_7_4">#REF!</definedName>
    <definedName name="_88Excel_BuiltIn_Print_Area_7_5">#REF!</definedName>
    <definedName name="_88Excel_BuiltIn_Print_Area_7_6">#REF!</definedName>
    <definedName name="_88Excel_BuiltIn_Print_Area_7_7">#REF!</definedName>
    <definedName name="_88Excel_BuiltIn_Print_Area_7_8">#REF!</definedName>
    <definedName name="_88Excel_BuiltIn_Print_Area_7_9">#REF!</definedName>
    <definedName name="_90Excel_BuiltIn_Print_Area_2_1">#REF!</definedName>
    <definedName name="_90Excel_BuiltIn_Print_Area_2_1_1">#REF!</definedName>
    <definedName name="_90Excel_BuiltIn_Print_Area_2_1_10">#REF!</definedName>
    <definedName name="_90Excel_BuiltIn_Print_Area_2_1_11">#REF!</definedName>
    <definedName name="_90Excel_BuiltIn_Print_Area_2_1_12">#REF!</definedName>
    <definedName name="_90Excel_BuiltIn_Print_Area_2_1_13">#REF!</definedName>
    <definedName name="_90Excel_BuiltIn_Print_Area_2_1_14">#REF!</definedName>
    <definedName name="_90Excel_BuiltIn_Print_Area_2_1_15">#REF!</definedName>
    <definedName name="_90Excel_BuiltIn_Print_Area_2_1_2">#REF!</definedName>
    <definedName name="_90Excel_BuiltIn_Print_Area_2_1_3">#REF!</definedName>
    <definedName name="_90Excel_BuiltIn_Print_Area_2_1_4">#REF!</definedName>
    <definedName name="_90Excel_BuiltIn_Print_Area_2_1_5">#REF!</definedName>
    <definedName name="_90Excel_BuiltIn_Print_Area_2_1_6">#REF!</definedName>
    <definedName name="_90Excel_BuiltIn_Print_Area_2_1_7">'МП СП'!$A$1:$W$26</definedName>
    <definedName name="_90Excel_BuiltIn_Print_Area_2_1_8">#REF!</definedName>
    <definedName name="_90Excel_BuiltIn_Print_Area_2_1_9">#REF!</definedName>
    <definedName name="_95Excel_BuiltIn_Print_Area_3_1">#REF!</definedName>
    <definedName name="_95Excel_BuiltIn_Print_Area_3_1_1">#REF!</definedName>
    <definedName name="_95Excel_BuiltIn_Print_Area_3_1_10">#REF!</definedName>
    <definedName name="_95Excel_BuiltIn_Print_Area_3_1_11">#REF!</definedName>
    <definedName name="_95Excel_BuiltIn_Print_Area_3_1_12">#REF!</definedName>
    <definedName name="_95Excel_BuiltIn_Print_Area_3_1_13">#REF!</definedName>
    <definedName name="_95Excel_BuiltIn_Print_Area_3_1_14">#REF!</definedName>
    <definedName name="_95Excel_BuiltIn_Print_Area_3_1_15">#REF!</definedName>
    <definedName name="_95Excel_BuiltIn_Print_Area_3_1_2">#REF!</definedName>
    <definedName name="_95Excel_BuiltIn_Print_Area_3_1_3">#REF!</definedName>
    <definedName name="_95Excel_BuiltIn_Print_Area_3_1_4">#REF!</definedName>
    <definedName name="_95Excel_BuiltIn_Print_Area_3_1_5">#REF!</definedName>
    <definedName name="_95Excel_BuiltIn_Print_Area_3_1_6">#REF!</definedName>
    <definedName name="_95Excel_BuiltIn_Print_Area_3_1_7">#REF!</definedName>
    <definedName name="_95Excel_BuiltIn_Print_Area_3_1_8">#REF!</definedName>
    <definedName name="_95Excel_BuiltIn_Print_Area_3_1_9">#REF!</definedName>
    <definedName name="_98Excel_BuiltIn_Print_Area_8_1_1">#REF!</definedName>
    <definedName name="_Excel_BuiltIn_Print_Area_1">#REF!</definedName>
    <definedName name="_Excel_BuiltIn_Print_Area_1_1">#REF!</definedName>
    <definedName name="_Excel_BuiltIn_Print_Area_1_10">#REF!</definedName>
    <definedName name="_Excel_BuiltIn_Print_Area_1_11">#REF!</definedName>
    <definedName name="_Excel_BuiltIn_Print_Area_1_12">#REF!</definedName>
    <definedName name="_Excel_BuiltIn_Print_Area_1_13">#REF!</definedName>
    <definedName name="_Excel_BuiltIn_Print_Area_1_2">#REF!</definedName>
    <definedName name="_Excel_BuiltIn_Print_Area_1_3">#REF!</definedName>
    <definedName name="_Excel_BuiltIn_Print_Area_1_4">#REF!</definedName>
    <definedName name="_Excel_BuiltIn_Print_Area_1_5">#REF!</definedName>
    <definedName name="_Excel_BuiltIn_Print_Area_1_6">#REF!</definedName>
    <definedName name="_Excel_BuiltIn_Print_Area_1_7">#REF!</definedName>
    <definedName name="_Excel_BuiltIn_Print_Area_1_8">#REF!</definedName>
    <definedName name="_Excel_BuiltIn_Print_Area_1_9">#REF!</definedName>
    <definedName name="_Excel_BuiltIn_Print_Area_2">#REF!</definedName>
    <definedName name="_Excel_BuiltIn_Print_Area_2_1">#REF!</definedName>
    <definedName name="_Excel_BuiltIn_Print_Area_2_10">#REF!</definedName>
    <definedName name="_Excel_BuiltIn_Print_Area_2_11">#REF!</definedName>
    <definedName name="_Excel_BuiltIn_Print_Area_2_12">#REF!</definedName>
    <definedName name="_Excel_BuiltIn_Print_Area_2_13">#REF!</definedName>
    <definedName name="_Excel_BuiltIn_Print_Area_2_2">#REF!</definedName>
    <definedName name="_Excel_BuiltIn_Print_Area_2_3">#REF!</definedName>
    <definedName name="_Excel_BuiltIn_Print_Area_2_4">#REF!</definedName>
    <definedName name="_Excel_BuiltIn_Print_Area_2_5">#REF!</definedName>
    <definedName name="_Excel_BuiltIn_Print_Area_2_6">#REF!</definedName>
    <definedName name="_Excel_BuiltIn_Print_Area_2_7">#REF!</definedName>
    <definedName name="_Excel_BuiltIn_Print_Area_2_8">#REF!</definedName>
    <definedName name="_Excel_BuiltIn_Print_Area_2_9">#REF!</definedName>
    <definedName name="_Excel_BuiltIn_Print_Area_3_1">#REF!</definedName>
    <definedName name="_Excel_BuiltIn_Print_Area_3_1_1">#REF!</definedName>
    <definedName name="_Excel_BuiltIn_Print_Area_3_1_10">#REF!</definedName>
    <definedName name="_Excel_BuiltIn_Print_Area_3_1_11">#REF!</definedName>
    <definedName name="_Excel_BuiltIn_Print_Area_3_1_12">#REF!</definedName>
    <definedName name="_Excel_BuiltIn_Print_Area_3_1_13">#REF!</definedName>
    <definedName name="_Excel_BuiltIn_Print_Area_3_1_2">#REF!</definedName>
    <definedName name="_Excel_BuiltIn_Print_Area_3_1_3">#REF!</definedName>
    <definedName name="_Excel_BuiltIn_Print_Area_3_1_4">#REF!</definedName>
    <definedName name="_Excel_BuiltIn_Print_Area_3_1_5">#REF!</definedName>
    <definedName name="_Excel_BuiltIn_Print_Area_3_1_6">#REF!</definedName>
    <definedName name="_Excel_BuiltIn_Print_Area_3_1_7">#REF!</definedName>
    <definedName name="_Excel_BuiltIn_Print_Area_3_1_8">#REF!</definedName>
    <definedName name="_Excel_BuiltIn_Print_Area_3_1_9">#REF!</definedName>
    <definedName name="_Excel_BuiltIn_Print_Area_6_1_1_1">#REF!</definedName>
    <definedName name="_Excel_BuiltIn_Print_Area_6_1_1_1_1">#REF!</definedName>
    <definedName name="_Excel_BuiltIn_Print_Area_6_1_1_1_10">#REF!</definedName>
    <definedName name="_Excel_BuiltIn_Print_Area_6_1_1_1_11">#REF!</definedName>
    <definedName name="_Excel_BuiltIn_Print_Area_6_1_1_1_12">#REF!</definedName>
    <definedName name="_Excel_BuiltIn_Print_Area_6_1_1_1_13">#REF!</definedName>
    <definedName name="_Excel_BuiltIn_Print_Area_6_1_1_1_2">#REF!</definedName>
    <definedName name="_Excel_BuiltIn_Print_Area_6_1_1_1_3">#REF!</definedName>
    <definedName name="_Excel_BuiltIn_Print_Area_6_1_1_1_4">#REF!</definedName>
    <definedName name="_Excel_BuiltIn_Print_Area_6_1_1_1_5">#REF!</definedName>
    <definedName name="_Excel_BuiltIn_Print_Area_6_1_1_1_6">#REF!</definedName>
    <definedName name="_Excel_BuiltIn_Print_Area_6_1_1_1_7">#REF!</definedName>
    <definedName name="_Excel_BuiltIn_Print_Area_6_1_1_1_8">#REF!</definedName>
    <definedName name="_Excel_BuiltIn_Print_Area_6_1_1_1_9">#REF!</definedName>
    <definedName name="_Excel_BuiltIn_Print_Area_7">#REF!</definedName>
    <definedName name="_Excel_BuiltIn_Print_Area_7_1">#REF!</definedName>
    <definedName name="_Excel_BuiltIn_Print_Area_7_10">#REF!</definedName>
    <definedName name="_Excel_BuiltIn_Print_Area_7_11">#REF!</definedName>
    <definedName name="_Excel_BuiltIn_Print_Area_7_12">#REF!</definedName>
    <definedName name="_Excel_BuiltIn_Print_Area_7_13">#REF!</definedName>
    <definedName name="_Excel_BuiltIn_Print_Area_7_2">#REF!</definedName>
    <definedName name="_Excel_BuiltIn_Print_Area_7_3">#REF!</definedName>
    <definedName name="_Excel_BuiltIn_Print_Area_7_4">#REF!</definedName>
    <definedName name="_Excel_BuiltIn_Print_Area_7_5">#REF!</definedName>
    <definedName name="_Excel_BuiltIn_Print_Area_7_6">#REF!</definedName>
    <definedName name="_Excel_BuiltIn_Print_Area_7_7">#REF!</definedName>
    <definedName name="_Excel_BuiltIn_Print_Area_7_8">#REF!</definedName>
    <definedName name="_Excel_BuiltIn_Print_Area_7_9">#REF!</definedName>
    <definedName name="_Excel_BuiltIn_Print_Area_8_1">#REF!</definedName>
    <definedName name="_Excel_BuiltIn_Print_Area_8_1_1">#REF!</definedName>
    <definedName name="_Excel_BuiltIn_Print_Area_8_1_10">#REF!</definedName>
    <definedName name="_Excel_BuiltIn_Print_Area_8_1_11">#REF!</definedName>
    <definedName name="_Excel_BuiltIn_Print_Area_8_1_12">#REF!</definedName>
    <definedName name="_Excel_BuiltIn_Print_Area_8_1_13">#REF!</definedName>
    <definedName name="_Excel_BuiltIn_Print_Area_8_1_2">#REF!</definedName>
    <definedName name="_Excel_BuiltIn_Print_Area_8_1_3">#REF!</definedName>
    <definedName name="_Excel_BuiltIn_Print_Area_8_1_4">#REF!</definedName>
    <definedName name="_Excel_BuiltIn_Print_Area_8_1_5">#REF!</definedName>
    <definedName name="_Excel_BuiltIn_Print_Area_8_1_6">#REF!</definedName>
    <definedName name="_Excel_BuiltIn_Print_Area_8_1_7">#REF!</definedName>
    <definedName name="_Excel_BuiltIn_Print_Area_8_1_8">#REF!</definedName>
    <definedName name="_Excel_BuiltIn_Print_Area_8_1_9">#REF!</definedName>
    <definedName name="_Звание__разряд_1_1_1">#REF!</definedName>
    <definedName name="_Звание__разряд_1_1_1_1">#REF!</definedName>
    <definedName name="_Звание__разряд_1_1_1_10">#REF!</definedName>
    <definedName name="_Звание__разряд_1_1_1_11">#REF!</definedName>
    <definedName name="_Звание__разряд_1_1_1_12">#REF!</definedName>
    <definedName name="_Звание__разряд_1_1_1_13">#REF!</definedName>
    <definedName name="_Звание__разряд_1_1_1_2">#REF!</definedName>
    <definedName name="_Звание__разряд_1_1_1_3">#REF!</definedName>
    <definedName name="_Звание__разряд_1_1_1_4">#REF!</definedName>
    <definedName name="_Звание__разряд_1_1_1_5">#REF!</definedName>
    <definedName name="_Звание__разряд_1_1_1_6">#REF!</definedName>
    <definedName name="_Звание__разряд_1_1_1_7">#REF!</definedName>
    <definedName name="_Звание__разряд_1_1_1_8">#REF!</definedName>
    <definedName name="_Звание__разряд_1_1_1_9">#REF!</definedName>
    <definedName name="_Мастер_лист_1_1_1">#REF!</definedName>
    <definedName name="_Мастер_лист_1_1_1_1">#REF!</definedName>
    <definedName name="_Мастер_лист_1_1_1_10">#REF!</definedName>
    <definedName name="_Мастер_лист_1_1_1_11">#REF!</definedName>
    <definedName name="_Мастер_лист_1_1_1_12">#REF!</definedName>
    <definedName name="_Мастер_лист_1_1_1_13">#REF!</definedName>
    <definedName name="_Мастер_лист_1_1_1_2">#REF!</definedName>
    <definedName name="_Мастер_лист_1_1_1_3">#REF!</definedName>
    <definedName name="_Мастер_лист_1_1_1_4">#REF!</definedName>
    <definedName name="_Мастер_лист_1_1_1_5">#REF!</definedName>
    <definedName name="_Мастер_лист_1_1_1_6">#REF!</definedName>
    <definedName name="_Мастер_лист_1_1_1_7">#REF!</definedName>
    <definedName name="_Мастер_лист_1_1_1_8">#REF!</definedName>
    <definedName name="_Мастер_лист_1_1_1_9">#REF!</definedName>
    <definedName name="_Фамилия__имя_1_1_1">#REF!</definedName>
    <definedName name="_Фамилия__имя_1_1_1_1">#REF!</definedName>
    <definedName name="_Фамилия__имя_1_1_1_10">#REF!</definedName>
    <definedName name="_Фамилия__имя_1_1_1_11">#REF!</definedName>
    <definedName name="_Фамилия__имя_1_1_1_12">#REF!</definedName>
    <definedName name="_Фамилия__имя_1_1_1_13">#REF!</definedName>
    <definedName name="_Фамилия__имя_1_1_1_2">#REF!</definedName>
    <definedName name="_Фамилия__имя_1_1_1_3">#REF!</definedName>
    <definedName name="_Фамилия__имя_1_1_1_4">#REF!</definedName>
    <definedName name="_Фамилия__имя_1_1_1_5">#REF!</definedName>
    <definedName name="_Фамилия__имя_1_1_1_6">#REF!</definedName>
    <definedName name="_Фамилия__имя_1_1_1_7">#REF!</definedName>
    <definedName name="_Фамилия__имя_1_1_1_8">#REF!</definedName>
    <definedName name="_Фамилия__имя_1_1_1_9">#REF!</definedName>
    <definedName name="Excel_BuiltIn__FilterDatabase_1">#REF!</definedName>
    <definedName name="Excel_BuiltIn__FilterDatabase_1_1">#REF!</definedName>
    <definedName name="Excel_BuiltIn__FilterDatabase_1_2">#REF!</definedName>
    <definedName name="Excel_BuiltIn__FilterDatabase_1_3">#REF!</definedName>
    <definedName name="Excel_BuiltIn__FilterDatabase_1_4">#REF!</definedName>
    <definedName name="Excel_BuiltIn__FilterDatabase_1_5">#REF!</definedName>
    <definedName name="Excel_BuiltIn__FilterDatabase_1_6">#REF!</definedName>
    <definedName name="Excel_BuiltIn__FilterDatabase_1_7">#REF!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7">#REF!</definedName>
    <definedName name="Excel_BuiltIn__FilterDatabase_8">#REF!</definedName>
    <definedName name="Excel_BuiltIn__FilterDatabase_9">#REF!</definedName>
    <definedName name="Excel_BuiltIn_Print_Area_1">#REF!</definedName>
    <definedName name="Excel_BuiltIn_Print_Area_10">#REF!</definedName>
    <definedName name="Excel_BuiltIn_Print_Area_10_1">#REF!</definedName>
    <definedName name="Excel_BuiltIn_Print_Area_10_10">#REF!</definedName>
    <definedName name="Excel_BuiltIn_Print_Area_10_11">#REF!</definedName>
    <definedName name="Excel_BuiltIn_Print_Area_10_12">#REF!</definedName>
    <definedName name="Excel_BuiltIn_Print_Area_10_13">#REF!</definedName>
    <definedName name="Excel_BuiltIn_Print_Area_10_14">#REF!</definedName>
    <definedName name="Excel_BuiltIn_Print_Area_10_2">#REF!</definedName>
    <definedName name="Excel_BuiltIn_Print_Area_10_3">#REF!</definedName>
    <definedName name="Excel_BuiltIn_Print_Area_10_4">#REF!</definedName>
    <definedName name="Excel_BuiltIn_Print_Area_10_5">#REF!</definedName>
    <definedName name="Excel_BuiltIn_Print_Area_10_6">#REF!</definedName>
    <definedName name="Excel_BuiltIn_Print_Area_10_7">#REF!</definedName>
    <definedName name="Excel_BuiltIn_Print_Area_10_8">#REF!</definedName>
    <definedName name="Excel_BuiltIn_Print_Area_10_9">#REF!</definedName>
    <definedName name="Excel_BuiltIn_Print_Area_2">#REF!</definedName>
    <definedName name="Excel_BuiltIn_Print_Area_2_1">#REF!</definedName>
    <definedName name="Excel_BuiltIn_Print_Area_2_10">#REF!</definedName>
    <definedName name="Excel_BuiltIn_Print_Area_2_11">#REF!</definedName>
    <definedName name="Excel_BuiltIn_Print_Area_2_12">#REF!</definedName>
    <definedName name="Excel_BuiltIn_Print_Area_2_13">#REF!</definedName>
    <definedName name="Excel_BuiltIn_Print_Area_2_14">#REF!</definedName>
    <definedName name="Excel_BuiltIn_Print_Area_2_15">#REF!</definedName>
    <definedName name="Excel_BuiltIn_Print_Area_2_2">#REF!</definedName>
    <definedName name="Excel_BuiltIn_Print_Area_2_3">#REF!</definedName>
    <definedName name="Excel_BuiltIn_Print_Area_2_4">#REF!</definedName>
    <definedName name="Excel_BuiltIn_Print_Area_2_6">#REF!</definedName>
    <definedName name="Excel_BuiltIn_Print_Area_2_7">#REF!</definedName>
    <definedName name="Excel_BuiltIn_Print_Area_2_8">#REF!</definedName>
    <definedName name="Excel_BuiltIn_Print_Area_2_9">#REF!</definedName>
    <definedName name="Excel_BuiltIn_Print_Area_3">#REF!</definedName>
    <definedName name="Excel_BuiltIn_Print_Area_3_1">#REF!</definedName>
    <definedName name="Excel_BuiltIn_Print_Area_3_10">#REF!</definedName>
    <definedName name="Excel_BuiltIn_Print_Area_3_12">#REF!</definedName>
    <definedName name="Excel_BuiltIn_Print_Area_3_13">#REF!</definedName>
    <definedName name="Excel_BuiltIn_Print_Area_3_14">#REF!</definedName>
    <definedName name="Excel_BuiltIn_Print_Area_3_15">#REF!</definedName>
    <definedName name="Excel_BuiltIn_Print_Area_3_2">#REF!</definedName>
    <definedName name="Excel_BuiltIn_Print_Area_3_3">#REF!</definedName>
    <definedName name="Excel_BuiltIn_Print_Area_3_4">#REF!</definedName>
    <definedName name="Excel_BuiltIn_Print_Area_3_5">#REF!</definedName>
    <definedName name="Excel_BuiltIn_Print_Area_3_6">#REF!</definedName>
    <definedName name="Excel_BuiltIn_Print_Area_3_8">#REF!</definedName>
    <definedName name="Excel_BuiltIn_Print_Area_3_9">#REF!</definedName>
    <definedName name="Excel_BuiltIn_Print_Area_4">'КПД+КПЮ'!$A$1:$W$22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0">#REF!</definedName>
    <definedName name="Excel_BuiltIn_Print_Area_4_1_1_11">#REF!</definedName>
    <definedName name="Excel_BuiltIn_Print_Area_4_1_1_12">#REF!</definedName>
    <definedName name="Excel_BuiltIn_Print_Area_4_1_1_13">#REF!</definedName>
    <definedName name="Excel_BuiltIn_Print_Area_4_1_1_14">#REF!</definedName>
    <definedName name="Excel_BuiltIn_Print_Area_4_1_1_15">#REF!</definedName>
    <definedName name="Excel_BuiltIn_Print_Area_4_1_1_2">#REF!</definedName>
    <definedName name="Excel_BuiltIn_Print_Area_4_1_1_3">#REF!</definedName>
    <definedName name="Excel_BuiltIn_Print_Area_4_1_1_4">#REF!</definedName>
    <definedName name="Excel_BuiltIn_Print_Area_4_1_1_5">#REF!</definedName>
    <definedName name="Excel_BuiltIn_Print_Area_4_1_1_6">#REF!</definedName>
    <definedName name="Excel_BuiltIn_Print_Area_4_1_1_7">#REF!</definedName>
    <definedName name="Excel_BuiltIn_Print_Area_4_1_1_8">#REF!</definedName>
    <definedName name="Excel_BuiltIn_Print_Area_4_1_1_9">#REF!</definedName>
    <definedName name="Excel_BuiltIn_Print_Area_4_1_10">#REF!</definedName>
    <definedName name="Excel_BuiltIn_Print_Area_4_1_11">#REF!</definedName>
    <definedName name="Excel_BuiltIn_Print_Area_4_1_12">#REF!</definedName>
    <definedName name="Excel_BuiltIn_Print_Area_4_1_13">#REF!</definedName>
    <definedName name="Excel_BuiltIn_Print_Area_4_1_14">#REF!</definedName>
    <definedName name="Excel_BuiltIn_Print_Area_4_1_15">#REF!</definedName>
    <definedName name="Excel_BuiltIn_Print_Area_4_1_2">#REF!</definedName>
    <definedName name="Excel_BuiltIn_Print_Area_4_1_3">#REF!</definedName>
    <definedName name="Excel_BuiltIn_Print_Area_4_1_4">#REF!</definedName>
    <definedName name="Excel_BuiltIn_Print_Area_4_1_5">#REF!</definedName>
    <definedName name="Excel_BuiltIn_Print_Area_4_1_6">#REF!</definedName>
    <definedName name="Excel_BuiltIn_Print_Area_4_1_7">#REF!</definedName>
    <definedName name="Excel_BuiltIn_Print_Area_4_1_8">#REF!</definedName>
    <definedName name="Excel_BuiltIn_Print_Area_4_1_9">#REF!</definedName>
    <definedName name="Excel_BuiltIn_Print_Area_4_12">#REF!</definedName>
    <definedName name="Excel_BuiltIn_Print_Area_4_13">#REF!</definedName>
    <definedName name="Excel_BuiltIn_Print_Area_4_14">#REF!</definedName>
    <definedName name="Excel_BuiltIn_Print_Area_4_2">#REF!</definedName>
    <definedName name="Excel_BuiltIn_Print_Area_4_4">#REF!</definedName>
    <definedName name="Excel_BuiltIn_Print_Area_4_5">#REF!</definedName>
    <definedName name="Excel_BuiltIn_Print_Area_4_9">'ППД'!$A$1:$W$24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2">#REF!</definedName>
    <definedName name="Excel_BuiltIn_Print_Area_6_10">#REF!</definedName>
    <definedName name="Excel_BuiltIn_Print_Area_6_11">#REF!</definedName>
    <definedName name="Excel_BuiltIn_Print_Area_6_12">#REF!</definedName>
    <definedName name="Excel_BuiltIn_Print_Area_6_13">#REF!</definedName>
    <definedName name="Excel_BuiltIn_Print_Area_6_14">#REF!</definedName>
    <definedName name="Excel_BuiltIn_Print_Area_6_2">#REF!</definedName>
    <definedName name="Excel_BuiltIn_Print_Area_6_2_1">#REF!</definedName>
    <definedName name="Excel_BuiltIn_Print_Area_6_3">#REF!</definedName>
    <definedName name="Excel_BuiltIn_Print_Area_6_4">#REF!</definedName>
    <definedName name="Excel_BuiltIn_Print_Area_6_5">#REF!</definedName>
    <definedName name="Excel_BuiltIn_Print_Area_6_6">#REF!</definedName>
    <definedName name="Excel_BuiltIn_Print_Area_6_7">#REF!</definedName>
    <definedName name="Excel_BuiltIn_Print_Area_6_8">#REF!</definedName>
    <definedName name="Excel_BuiltIn_Print_Area_6_9">#REF!</definedName>
    <definedName name="Excel_BuiltIn_Print_Area_7">#REF!</definedName>
    <definedName name="Excel_BuiltIn_Print_Area_7_1">#REF!</definedName>
    <definedName name="Excel_BuiltIn_Print_Area_7_10">#REF!</definedName>
    <definedName name="Excel_BuiltIn_Print_Area_7_11">#REF!</definedName>
    <definedName name="Excel_BuiltIn_Print_Area_7_12">#REF!</definedName>
    <definedName name="Excel_BuiltIn_Print_Area_7_13">#REF!</definedName>
    <definedName name="Excel_BuiltIn_Print_Area_7_14">#REF!</definedName>
    <definedName name="Excel_BuiltIn_Print_Area_7_2">#REF!</definedName>
    <definedName name="Excel_BuiltIn_Print_Area_7_3">#REF!</definedName>
    <definedName name="Excel_BuiltIn_Print_Area_7_4">#REF!</definedName>
    <definedName name="Excel_BuiltIn_Print_Area_7_5">#REF!</definedName>
    <definedName name="Excel_BuiltIn_Print_Area_7_6">#REF!</definedName>
    <definedName name="Excel_BuiltIn_Print_Area_7_7">#REF!</definedName>
    <definedName name="Excel_BuiltIn_Print_Area_7_8">#REF!</definedName>
    <definedName name="Excel_BuiltIn_Print_Area_7_9">#REF!</definedName>
    <definedName name="Excel_BuiltIn_Print_Area_8_1">#REF!</definedName>
    <definedName name="Excel_BuiltIn_Print_Area_9">#REF!</definedName>
    <definedName name="Excel_BuiltIn_Print_Area_9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Area_9_6">#REF!</definedName>
    <definedName name="Excel_BuiltIn_Print_Area_9_7">#REF!</definedName>
    <definedName name="Владелец__________________________лошади">#REF!</definedName>
    <definedName name="Владелец__________________________лошади_1">#REF!</definedName>
    <definedName name="Владелец__________________________лошади_10">#REF!</definedName>
    <definedName name="Владелец__________________________лошади_11">#REF!</definedName>
    <definedName name="Владелец__________________________лошади_12">#REF!</definedName>
    <definedName name="Владелец__________________________лошади_13">#REF!</definedName>
    <definedName name="Владелец__________________________лошади_14">#REF!</definedName>
    <definedName name="Владелец__________________________лошади_15">#REF!</definedName>
    <definedName name="Владелец__________________________лошади_2">#REF!</definedName>
    <definedName name="Владелец__________________________лошади_3">#REF!</definedName>
    <definedName name="Владелец__________________________лошади_4">#REF!</definedName>
    <definedName name="Владелец__________________________лошади_6">#REF!</definedName>
    <definedName name="Владелец__________________________лошади_7">#REF!</definedName>
    <definedName name="Владелец__________________________лошади_8">#REF!</definedName>
    <definedName name="Владелец__________________________лошади_9">#REF!</definedName>
    <definedName name="Кличка_лошади__г.р.__пол__масть.__порода">#REF!</definedName>
    <definedName name="Кличка_лошади__г.р.__пол__масть.__порода_1">#REF!</definedName>
    <definedName name="Кличка_лошади__г.р.__пол__масть.__порода_10">#REF!</definedName>
    <definedName name="Кличка_лошади__г.р.__пол__масть.__порода_11">#REF!</definedName>
    <definedName name="Кличка_лошади__г.р.__пол__масть.__порода_12">#REF!</definedName>
    <definedName name="Кличка_лошади__г.р.__пол__масть.__порода_13">#REF!</definedName>
    <definedName name="Кличка_лошади__г.р.__пол__масть.__порода_14">#REF!</definedName>
    <definedName name="Кличка_лошади__г.р.__пол__масть.__порода_15">#REF!</definedName>
    <definedName name="Кличка_лошади__г.р.__пол__масть.__порода_2">#REF!</definedName>
    <definedName name="Кличка_лошади__г.р.__пол__масть.__порода_3">#REF!</definedName>
    <definedName name="Кличка_лошади__г.р.__пол__масть.__порода_4">#REF!</definedName>
    <definedName name="Кличка_лошади__г.р.__пол__масть.__порода_6">#REF!</definedName>
    <definedName name="Кличка_лошади__г.р.__пол__масть.__порода_7">#REF!</definedName>
    <definedName name="Кличка_лошади__г.р.__пол__масть.__порода_8">#REF!</definedName>
    <definedName name="Кличка_лошади__г.р.__пол__масть.__порода_9">#REF!</definedName>
    <definedName name="Команда__регион">#REF!</definedName>
    <definedName name="Команда__регион_1">#REF!</definedName>
    <definedName name="Команда__регион_10">#REF!</definedName>
    <definedName name="Команда__регион_11">#REF!</definedName>
    <definedName name="Команда__регион_12">#REF!</definedName>
    <definedName name="Команда__регион_13">#REF!</definedName>
    <definedName name="Команда__регион_14">#REF!</definedName>
    <definedName name="Команда__регион_15">#REF!</definedName>
    <definedName name="Команда__регион_2">#REF!</definedName>
    <definedName name="Команда__регион_3">#REF!</definedName>
    <definedName name="Команда__регион_4">#REF!</definedName>
    <definedName name="Команда__регион_6">#REF!</definedName>
    <definedName name="Команда__регион_7">#REF!</definedName>
    <definedName name="Команда__регион_8">#REF!</definedName>
    <definedName name="Команда__регион_9">#REF!</definedName>
    <definedName name="_xlnm.Print_Area" localSheetId="5">'КПД+КПЮ'!$A$1:$X$23</definedName>
    <definedName name="_xlnm.Print_Area" localSheetId="6">'молодые'!$A$2:$Q$22</definedName>
    <definedName name="_xlnm.Print_Area" localSheetId="2">'МП СП'!$A$1:$V$26</definedName>
    <definedName name="_xlnm.Print_Area" localSheetId="0">'нач'!$A$1:$W$17</definedName>
    <definedName name="_xlnm.Print_Area" localSheetId="3">'ППД'!$A$1:$X$25</definedName>
    <definedName name="_xlnm.Print_Area" localSheetId="4">'ппюю'!$A$1:$X$22</definedName>
    <definedName name="_xlnm.Print_Area" localSheetId="1">'ТЕСТ ПОС.'!$A$2:$T$12</definedName>
    <definedName name="_xlnm.Print_Titles" localSheetId="0">'нач'!$2:$9</definedName>
    <definedName name="_xlnm.Print_Titles" localSheetId="2">'МП СП'!$5:$6</definedName>
    <definedName name="_xlnm.Print_Titles" localSheetId="3">'ППД'!$2:$9</definedName>
    <definedName name="_xlnm.Print_Titles" localSheetId="4">'ппюю'!$2:$9</definedName>
    <definedName name="_xlnm.Print_Titles" localSheetId="5">'КПД+КПЮ'!$2:$8</definedName>
  </definedNames>
  <calcPr calcId="162913"/>
</workbook>
</file>

<file path=xl/sharedStrings.xml><?xml version="1.0" encoding="utf-8"?>
<sst xmlns="http://schemas.openxmlformats.org/spreadsheetml/2006/main" count="590" uniqueCount="263">
  <si>
    <t>Place</t>
  </si>
  <si>
    <t>Rider_ID</t>
  </si>
  <si>
    <t>Horse_ID</t>
  </si>
  <si>
    <t>Perc1</t>
  </si>
  <si>
    <t>Perc2</t>
  </si>
  <si>
    <t>Perc3</t>
  </si>
  <si>
    <t>PercSum</t>
  </si>
  <si>
    <t>ОТКРЫТЫЙ КУБОК КСК "РУССКИЙ АЛМАЗ" ПО ВЫЕЗДКЕ, 6 ЭТАП</t>
  </si>
  <si>
    <t>ВЫЕЗДКА</t>
  </si>
  <si>
    <t>Технические результаты</t>
  </si>
  <si>
    <t>III</t>
  </si>
  <si>
    <t>ТЕСТ ДЛЯ НАЧИНАЮЩИХ ВСАДНИКОВ</t>
  </si>
  <si>
    <r>
      <t xml:space="preserve">Судьи: Н - Орлова Е. ВК (Москва) , </t>
    </r>
    <r>
      <rPr>
        <b/>
        <sz val="14"/>
        <rFont val="Verdana"/>
        <family val="2"/>
      </rPr>
      <t>С - Наджарян Н. 1К (Москава)</t>
    </r>
    <r>
      <rPr>
        <sz val="14"/>
        <rFont val="Verdana"/>
        <family val="2"/>
      </rPr>
      <t>, М - Маракулина Е., ВК (Московская обл.)</t>
    </r>
  </si>
  <si>
    <t>КСК "Русский Алмаз", МО</t>
  </si>
  <si>
    <t>24 июня 2018 г.</t>
  </si>
  <si>
    <t>Место</t>
  </si>
  <si>
    <r>
      <t xml:space="preserve">Фамилия, </t>
    </r>
    <r>
      <rPr>
        <i/>
        <sz val="8"/>
        <rFont val="Verdana"/>
        <family val="2"/>
      </rPr>
      <t>имя всадника</t>
    </r>
  </si>
  <si>
    <t>Рег. № ФКСР</t>
  </si>
  <si>
    <t>Звание, разряд</t>
  </si>
  <si>
    <r>
      <t>Кличка лошади, г.р.,</t>
    </r>
    <r>
      <rPr>
        <i/>
        <sz val="10"/>
        <rFont val="Verdana"/>
        <family val="2"/>
      </rPr>
      <t xml:space="preserve"> </t>
    </r>
  </si>
  <si>
    <t>№ паспорта ФКСР лошади</t>
  </si>
  <si>
    <t>Владелец                          лошади</t>
  </si>
  <si>
    <t>Команда, регион</t>
  </si>
  <si>
    <t>Н</t>
  </si>
  <si>
    <t>С</t>
  </si>
  <si>
    <t>М</t>
  </si>
  <si>
    <t>Ошибки в схеме</t>
  </si>
  <si>
    <t>прочие ошибки</t>
  </si>
  <si>
    <t>Всего
баллов</t>
  </si>
  <si>
    <t>Общие оценки</t>
  </si>
  <si>
    <t>Всего
%</t>
  </si>
  <si>
    <t>Выполн
норм.</t>
  </si>
  <si>
    <t>баллы</t>
  </si>
  <si>
    <t>%</t>
  </si>
  <si>
    <t>место</t>
  </si>
  <si>
    <t>Зачет для любителей</t>
  </si>
  <si>
    <r>
      <t xml:space="preserve">РОЖКОВ </t>
    </r>
    <r>
      <rPr>
        <sz val="11"/>
        <rFont val="Verdana"/>
        <family val="2"/>
      </rPr>
      <t>Андрей</t>
    </r>
  </si>
  <si>
    <r>
      <t xml:space="preserve">ВИКИНГ-00, </t>
    </r>
    <r>
      <rPr>
        <sz val="11"/>
        <rFont val="Verdana"/>
        <family val="2"/>
      </rPr>
      <t>мер., т-гнед., ганн., Каталог, Россия</t>
    </r>
  </si>
  <si>
    <t>Исачкина Р.</t>
  </si>
  <si>
    <t>Зачет для детей</t>
  </si>
  <si>
    <r>
      <t xml:space="preserve">ЗАЙЦЕВА </t>
    </r>
    <r>
      <rPr>
        <sz val="10"/>
        <rFont val="Verdana"/>
        <family val="2"/>
      </rPr>
      <t>Мария, 2009</t>
    </r>
  </si>
  <si>
    <r>
      <t xml:space="preserve">СМОКИ-04, </t>
    </r>
    <r>
      <rPr>
        <sz val="10"/>
        <rFont val="Verdana"/>
        <family val="2"/>
      </rPr>
      <t>мер., рыж., шетл., Магнат, Россия</t>
    </r>
  </si>
  <si>
    <r>
      <t xml:space="preserve">ТИМОФЕЕВ </t>
    </r>
    <r>
      <rPr>
        <sz val="10"/>
        <rFont val="Verdana"/>
        <family val="2"/>
      </rPr>
      <t>Андрей, 2008</t>
    </r>
  </si>
  <si>
    <r>
      <t xml:space="preserve">СТАЛКЕР-00, </t>
    </r>
    <r>
      <rPr>
        <sz val="10"/>
        <rFont val="Verdana"/>
        <family val="2"/>
      </rPr>
      <t>жер., т-гн., трак., Херсон, к/з им. Кирова</t>
    </r>
  </si>
  <si>
    <t>015964</t>
  </si>
  <si>
    <r>
      <t xml:space="preserve">БАТРАКОВ </t>
    </r>
    <r>
      <rPr>
        <sz val="10"/>
        <rFont val="Verdana"/>
        <family val="2"/>
      </rPr>
      <t>Федор, 2009</t>
    </r>
  </si>
  <si>
    <t>009409</t>
  </si>
  <si>
    <t>б/р</t>
  </si>
  <si>
    <t>ПРЕЗЕНТ</t>
  </si>
  <si>
    <t xml:space="preserve">Главный судья                                                                                                                                                              </t>
  </si>
  <si>
    <t>Орлова Е., ВК (Москва)</t>
  </si>
  <si>
    <t xml:space="preserve">Главный секретарь                                                           </t>
  </si>
  <si>
    <t>Горская Т. 1К (Москва)</t>
  </si>
  <si>
    <t xml:space="preserve">ТЕХНИЧЕСКИЕ РЕЗУЛЬТАТЫ </t>
  </si>
  <si>
    <t>Судьи: Орлова Е. ВК (Москва) , Наджарян Н. 1К (Москава), Маракулина Е., ВК (Московская обл.)</t>
  </si>
  <si>
    <t>Фамилия, имя</t>
  </si>
  <si>
    <r>
      <t>Кличка лошади, г.р.,</t>
    </r>
    <r>
      <rPr>
        <i/>
        <sz val="8"/>
        <rFont val="Verdana"/>
        <family val="2"/>
      </rPr>
      <t xml:space="preserve"> </t>
    </r>
  </si>
  <si>
    <t>Команда</t>
  </si>
  <si>
    <t>Оценка</t>
  </si>
  <si>
    <t>Общая оценка</t>
  </si>
  <si>
    <t>ОШИБКИ</t>
  </si>
  <si>
    <t>Результат в %</t>
  </si>
  <si>
    <t>Положение корпуса на шагу</t>
  </si>
  <si>
    <t>Положение ног на шагу</t>
  </si>
  <si>
    <t>Положение рук на шагу</t>
  </si>
  <si>
    <t>Положение головы на шагу</t>
  </si>
  <si>
    <t>Положение корпуса на рыси</t>
  </si>
  <si>
    <t>Положение ног на рыси</t>
  </si>
  <si>
    <t>Положение рук на рыси</t>
  </si>
  <si>
    <t>Положение головы на рыси</t>
  </si>
  <si>
    <t>Применение средств управления</t>
  </si>
  <si>
    <t>Общее
 впечатление</t>
  </si>
  <si>
    <t>ТЕСТ ПОСАДКА (рысь)</t>
  </si>
  <si>
    <r>
      <t xml:space="preserve">СИРИУС-07 </t>
    </r>
    <r>
      <rPr>
        <sz val="10"/>
        <rFont val="Verdana"/>
        <family val="2"/>
      </rPr>
      <t>мер., рыж., трак.. Россия</t>
    </r>
  </si>
  <si>
    <t>Горская Т., 1К (Москва)</t>
  </si>
  <si>
    <r>
      <t xml:space="preserve">Судьи: Е - Маракулина Е., ВК (Московская обл.) , </t>
    </r>
    <r>
      <rPr>
        <b/>
        <sz val="14"/>
        <rFont val="Verdana"/>
        <family val="2"/>
      </rPr>
      <t>С - Орлова Е. ВК (Москва)</t>
    </r>
    <r>
      <rPr>
        <sz val="14"/>
        <rFont val="Verdana"/>
        <family val="2"/>
      </rPr>
      <t>, М - Наджарян Н. 1К (Москава)</t>
    </r>
  </si>
  <si>
    <r>
      <t xml:space="preserve">Фамилия, </t>
    </r>
    <r>
      <rPr>
        <i/>
        <sz val="10"/>
        <rFont val="Verdana"/>
        <family val="2"/>
      </rPr>
      <t>имя всадника</t>
    </r>
  </si>
  <si>
    <r>
      <t>Кличка лошади, г.р.,</t>
    </r>
    <r>
      <rPr>
        <i/>
        <sz val="10"/>
        <rFont val="Verdana"/>
        <family val="2"/>
      </rPr>
      <t xml:space="preserve"> пол, масть, порода, отец, место рождения</t>
    </r>
  </si>
  <si>
    <t>Е</t>
  </si>
  <si>
    <t>Выполн. норм.</t>
  </si>
  <si>
    <t>кмс</t>
  </si>
  <si>
    <t>I</t>
  </si>
  <si>
    <t>МАЛЫЙ ПРИЗ</t>
  </si>
  <si>
    <r>
      <t xml:space="preserve">БУХВОСТОВА
</t>
    </r>
    <r>
      <rPr>
        <sz val="10"/>
        <rFont val="Verdana"/>
        <family val="2"/>
      </rPr>
      <t>Анна</t>
    </r>
  </si>
  <si>
    <t>017582</t>
  </si>
  <si>
    <t>мс</t>
  </si>
  <si>
    <r>
      <t xml:space="preserve">ДИНАМИКО-10 </t>
    </r>
    <r>
      <rPr>
        <sz val="10"/>
        <rFont val="Verdana"/>
        <family val="2"/>
      </rPr>
      <t>мер., гнед., ольд., Дилано, Германия</t>
    </r>
  </si>
  <si>
    <r>
      <t xml:space="preserve">МАРУЕВА </t>
    </r>
    <r>
      <rPr>
        <sz val="10"/>
        <rFont val="Verdana"/>
        <family val="2"/>
      </rPr>
      <t>Ольга</t>
    </r>
  </si>
  <si>
    <t>030491</t>
  </si>
  <si>
    <r>
      <t xml:space="preserve">САНДРОС ВЭЛТ-03, </t>
    </r>
    <r>
      <rPr>
        <sz val="10"/>
        <rFont val="Verdana"/>
        <family val="2"/>
      </rPr>
      <t>т.-гн. ган., Сандро Хит, Германия</t>
    </r>
  </si>
  <si>
    <t>011004</t>
  </si>
  <si>
    <t>Греф Я.</t>
  </si>
  <si>
    <t>ЧВ, МО</t>
  </si>
  <si>
    <r>
      <t xml:space="preserve">КАЛИНИЧЕНКО 
</t>
    </r>
    <r>
      <rPr>
        <sz val="10"/>
        <rFont val="Verdana"/>
        <family val="2"/>
      </rPr>
      <t>Мария</t>
    </r>
  </si>
  <si>
    <t>004389</t>
  </si>
  <si>
    <r>
      <t xml:space="preserve">ИРБИС-04 </t>
    </r>
    <r>
      <rPr>
        <sz val="10"/>
        <rFont val="Verdana"/>
        <family val="2"/>
      </rPr>
      <t>жер.,  рыж., ганн.</t>
    </r>
  </si>
  <si>
    <t>КСК "Отрада", МО</t>
  </si>
  <si>
    <r>
      <t xml:space="preserve">ЯШИНА </t>
    </r>
    <r>
      <rPr>
        <sz val="10"/>
        <rFont val="Verdana"/>
        <family val="2"/>
      </rPr>
      <t>Катарина, 2003</t>
    </r>
  </si>
  <si>
    <r>
      <t xml:space="preserve">ХЭНДС ФАЕР ВИВАТ-08, </t>
    </r>
    <r>
      <rPr>
        <sz val="10"/>
        <rFont val="Verdana"/>
        <family val="2"/>
      </rPr>
      <t>жеребец, рыж. трак., Фигаро 11 КСК "Виват"</t>
    </r>
  </si>
  <si>
    <t>017026</t>
  </si>
  <si>
    <t>Яшин Г.М.
..</t>
  </si>
  <si>
    <t>МКЦ Отрада</t>
  </si>
  <si>
    <r>
      <t xml:space="preserve">МИШИНА </t>
    </r>
    <r>
      <rPr>
        <sz val="10"/>
        <rFont val="Verdana"/>
        <family val="2"/>
      </rPr>
      <t>Светлана</t>
    </r>
  </si>
  <si>
    <r>
      <t xml:space="preserve">ОТЗВУК-03, </t>
    </r>
    <r>
      <rPr>
        <sz val="10"/>
        <rFont val="Verdana"/>
        <family val="2"/>
      </rPr>
      <t>мер., гнед., трак., Заслон, к/з им Кирова</t>
    </r>
  </si>
  <si>
    <t>004762</t>
  </si>
  <si>
    <t xml:space="preserve">Мишина С.И.
</t>
  </si>
  <si>
    <t>ЧВ, Московская обл.</t>
  </si>
  <si>
    <t>СРЕДНИЙ ПРИЗ №1</t>
  </si>
  <si>
    <r>
      <t xml:space="preserve">ГУРИНА 
</t>
    </r>
    <r>
      <rPr>
        <sz val="10"/>
        <rFont val="Verdana"/>
        <family val="2"/>
      </rPr>
      <t>Людмила</t>
    </r>
  </si>
  <si>
    <t>007779</t>
  </si>
  <si>
    <r>
      <t>Dotlinger Dominator-10,</t>
    </r>
    <r>
      <rPr>
        <sz val="10"/>
        <rFont val="Verdana"/>
        <family val="2"/>
      </rPr>
      <t xml:space="preserve"> жер., гнед., ольден., Sir Donerhall I, Германия </t>
    </r>
  </si>
  <si>
    <r>
      <t xml:space="preserve">ВЕРТИНСКАЯ 
</t>
    </r>
    <r>
      <rPr>
        <sz val="10"/>
        <rFont val="Verdana"/>
        <family val="2"/>
      </rPr>
      <t>Екатерина</t>
    </r>
  </si>
  <si>
    <r>
      <t xml:space="preserve">БАЗИЛИК-07, </t>
    </r>
    <r>
      <rPr>
        <sz val="10"/>
        <rFont val="Verdana"/>
        <family val="2"/>
      </rPr>
      <t>мер., вор., трак., Заалькениг, ПКФ Ининно</t>
    </r>
  </si>
  <si>
    <t>007139</t>
  </si>
  <si>
    <t xml:space="preserve">Данилова В.В.
</t>
  </si>
  <si>
    <r>
      <t xml:space="preserve">КУПРИНЕЦ </t>
    </r>
    <r>
      <rPr>
        <sz val="10"/>
        <rFont val="Verdana"/>
        <family val="2"/>
      </rPr>
      <t>Надежда</t>
    </r>
  </si>
  <si>
    <t>006964</t>
  </si>
  <si>
    <r>
      <t>СПАРТА-04,</t>
    </r>
    <r>
      <rPr>
        <sz val="10"/>
        <rFont val="Verdana"/>
        <family val="2"/>
      </rPr>
      <t xml:space="preserve"> коб., вор., трак. Пунш, Россия</t>
    </r>
  </si>
  <si>
    <t>013581</t>
  </si>
  <si>
    <t xml:space="preserve">Молоканова Е.Н.
</t>
  </si>
  <si>
    <t>КСК "Белая дача",
Москва</t>
  </si>
  <si>
    <t>ТЕСТ ПО ВЫБОРУ</t>
  </si>
  <si>
    <t>БОЛЬШОЙ ПРИЗ</t>
  </si>
  <si>
    <t>ПЕРЕЕЗДКА БОЛЬШОГО ПРИЗА</t>
  </si>
  <si>
    <r>
      <t xml:space="preserve">ИСАЧКИНА
</t>
    </r>
    <r>
      <rPr>
        <sz val="12"/>
        <rFont val="Verdana"/>
        <family val="2"/>
      </rPr>
      <t>Регина</t>
    </r>
  </si>
  <si>
    <t>002270</t>
  </si>
  <si>
    <t>мсмк</t>
  </si>
  <si>
    <r>
      <t xml:space="preserve">ЛЯ ФЛЕР-08, </t>
    </r>
    <r>
      <rPr>
        <sz val="12"/>
        <rFont val="Verdana"/>
        <family val="2"/>
      </rPr>
      <t>коб., гнед., вестф., Эренпуш, Германия</t>
    </r>
  </si>
  <si>
    <t>013372</t>
  </si>
  <si>
    <r>
      <t xml:space="preserve">ГУРИНА 
</t>
    </r>
    <r>
      <rPr>
        <sz val="12"/>
        <rFont val="Verdana"/>
        <family val="2"/>
      </rPr>
      <t>Людмила</t>
    </r>
  </si>
  <si>
    <r>
      <t>ДОМИНАТОР-10,</t>
    </r>
    <r>
      <rPr>
        <sz val="12"/>
        <rFont val="Verdana"/>
        <family val="2"/>
      </rPr>
      <t xml:space="preserve"> жер., гнед., ольден., Sir Donerhall I, Германия </t>
    </r>
  </si>
  <si>
    <t>ПРЕДВАРИТЕЛЬНЫЙ ПРИЗ А. ДЕТИ.</t>
  </si>
  <si>
    <t>II</t>
  </si>
  <si>
    <t>ЗАЧЁТ ДЛЯ ДЕТЕЙ</t>
  </si>
  <si>
    <r>
      <t xml:space="preserve">ГРЕФ </t>
    </r>
    <r>
      <rPr>
        <sz val="10"/>
        <rFont val="Verdana"/>
        <family val="2"/>
      </rPr>
      <t>Мария, 2006</t>
    </r>
  </si>
  <si>
    <t>Iю</t>
  </si>
  <si>
    <r>
      <t>БЕЛЕЦКАЯ</t>
    </r>
    <r>
      <rPr>
        <sz val="10"/>
        <rFont val="Verdana"/>
        <family val="2"/>
      </rPr>
      <t xml:space="preserve"> Ксения, 2006</t>
    </r>
  </si>
  <si>
    <t>009206</t>
  </si>
  <si>
    <r>
      <t xml:space="preserve">ЛАРС-10, </t>
    </r>
    <r>
      <rPr>
        <sz val="10"/>
        <rFont val="Verdana"/>
        <family val="2"/>
      </rPr>
      <t>мер., рыж., ПСЛ, Le Joli-Рассада, Россия</t>
    </r>
  </si>
  <si>
    <t>Белецкая В.Ю.</t>
  </si>
  <si>
    <r>
      <t xml:space="preserve">ПИПИЯ </t>
    </r>
    <r>
      <rPr>
        <sz val="10"/>
        <rFont val="Verdana"/>
        <family val="2"/>
      </rPr>
      <t>Ульяна, 2004</t>
    </r>
  </si>
  <si>
    <t>051604</t>
  </si>
  <si>
    <r>
      <t xml:space="preserve">ЛОТТИ ВАН ТИ-06 </t>
    </r>
    <r>
      <rPr>
        <sz val="10"/>
        <rFont val="Verdana"/>
        <family val="2"/>
      </rPr>
      <t>коб., вор., фриз, Нидерланды</t>
    </r>
  </si>
  <si>
    <r>
      <t xml:space="preserve">ОРЛОВА </t>
    </r>
    <r>
      <rPr>
        <sz val="10"/>
        <rFont val="Verdana"/>
        <family val="2"/>
      </rPr>
      <t>Злата, 2006</t>
    </r>
  </si>
  <si>
    <t>012406</t>
  </si>
  <si>
    <r>
      <t xml:space="preserve">КРАСНОВА </t>
    </r>
    <r>
      <rPr>
        <sz val="10"/>
        <rFont val="Verdana"/>
        <family val="2"/>
      </rPr>
      <t>Екатерина, 2007</t>
    </r>
  </si>
  <si>
    <t>018007</t>
  </si>
  <si>
    <r>
      <t xml:space="preserve">КОРНЕВА </t>
    </r>
    <r>
      <rPr>
        <sz val="10"/>
        <rFont val="Verdana"/>
        <family val="2"/>
      </rPr>
      <t>Ксения, 2004</t>
    </r>
  </si>
  <si>
    <t>065504</t>
  </si>
  <si>
    <r>
      <t xml:space="preserve">ФЛАВИЯ-08, </t>
    </r>
    <r>
      <rPr>
        <sz val="10"/>
        <rFont val="Verdana"/>
        <family val="2"/>
      </rPr>
      <t>кобыла, сер. полукр., Вождь, Московская обл</t>
    </r>
  </si>
  <si>
    <t>012055</t>
  </si>
  <si>
    <t xml:space="preserve">Егорова Н.А.
</t>
  </si>
  <si>
    <t>ЗАЧЕТ ДЛЯ ЛЮБИТЕЛЕЙ</t>
  </si>
  <si>
    <r>
      <t>СИЗОВА</t>
    </r>
    <r>
      <rPr>
        <sz val="10"/>
        <rFont val="Verdana"/>
        <family val="2"/>
      </rPr>
      <t xml:space="preserve"> Арина</t>
    </r>
  </si>
  <si>
    <t>1995</t>
  </si>
  <si>
    <r>
      <t xml:space="preserve">ЭВРИКА-10, </t>
    </r>
    <r>
      <rPr>
        <sz val="10"/>
        <rFont val="Verdana"/>
        <family val="2"/>
      </rPr>
      <t>коб., сер., трак., Вереск, Россия</t>
    </r>
  </si>
  <si>
    <r>
      <t xml:space="preserve">ТРУСОВ </t>
    </r>
    <r>
      <rPr>
        <sz val="10"/>
        <rFont val="Verdana"/>
        <family val="2"/>
      </rPr>
      <t>Александр</t>
    </r>
  </si>
  <si>
    <t>009673</t>
  </si>
  <si>
    <r>
      <t>АЛИГЬЕРИ-10,</t>
    </r>
    <r>
      <rPr>
        <sz val="10"/>
        <rFont val="Verdana"/>
        <family val="2"/>
      </rPr>
      <t xml:space="preserve"> кобыла, рыж. вестф., Арпеджио, Германия</t>
    </r>
  </si>
  <si>
    <t>013618</t>
  </si>
  <si>
    <t xml:space="preserve">Трусов А.Н.
</t>
  </si>
  <si>
    <t>ОБЩИЙ ЗАЧЕТ</t>
  </si>
  <si>
    <r>
      <t xml:space="preserve">ВЕЛАСКЕС-12 </t>
    </r>
    <r>
      <rPr>
        <sz val="10"/>
        <rFont val="Verdana"/>
        <family val="2"/>
      </rPr>
      <t>мер., ганн.</t>
    </r>
  </si>
  <si>
    <t>016709</t>
  </si>
  <si>
    <t>Чеснокова Е.</t>
  </si>
  <si>
    <r>
      <t xml:space="preserve">КОЛЧИНА
</t>
    </r>
    <r>
      <rPr>
        <sz val="10"/>
        <rFont val="Verdana"/>
        <family val="2"/>
      </rPr>
      <t>Александра</t>
    </r>
  </si>
  <si>
    <t>045495</t>
  </si>
  <si>
    <t xml:space="preserve">Технический делегат </t>
  </si>
  <si>
    <t xml:space="preserve">Цветаева С. ВК, (Московская обл.)  </t>
  </si>
  <si>
    <r>
      <t xml:space="preserve">Фамилия, </t>
    </r>
    <r>
      <rPr>
        <i/>
        <sz val="11"/>
        <rFont val="Verdana"/>
        <family val="2"/>
      </rPr>
      <t>имя всадника</t>
    </r>
  </si>
  <si>
    <t>ПРЕДВАРИТЕЛЬНЫЙ ПРИЗ. ЮНОШИ.</t>
  </si>
  <si>
    <t>ОБЩИЙ ЗАЧЁТ</t>
  </si>
  <si>
    <r>
      <t xml:space="preserve">САРАПУЛОВА </t>
    </r>
    <r>
      <rPr>
        <sz val="10"/>
        <rFont val="Verdana"/>
        <family val="2"/>
      </rPr>
      <t>Екатерина</t>
    </r>
  </si>
  <si>
    <t>004588</t>
  </si>
  <si>
    <r>
      <t xml:space="preserve">ДАНСИНГ СТАР-02 </t>
    </r>
    <r>
      <rPr>
        <sz val="10"/>
        <rFont val="Verdana"/>
        <family val="2"/>
      </rPr>
      <t>коб., вор., ганн., Драугс, Беларусь</t>
    </r>
  </si>
  <si>
    <t>Б01838</t>
  </si>
  <si>
    <r>
      <t xml:space="preserve">ТАРАСОВА </t>
    </r>
    <r>
      <rPr>
        <sz val="10"/>
        <rFont val="Verdana"/>
        <family val="2"/>
      </rPr>
      <t>Александра</t>
    </r>
  </si>
  <si>
    <t>062499</t>
  </si>
  <si>
    <r>
      <t xml:space="preserve">СОЛО ТОУТ-07, </t>
    </r>
    <r>
      <rPr>
        <sz val="10"/>
        <rFont val="Verdana"/>
        <family val="2"/>
      </rPr>
      <t>мер., гнед., ганн., Сандро Хит, Германия</t>
    </r>
  </si>
  <si>
    <t>012616</t>
  </si>
  <si>
    <t>Тарасов А.</t>
  </si>
  <si>
    <r>
      <t xml:space="preserve">ШУЛЬГА </t>
    </r>
    <r>
      <rPr>
        <sz val="10"/>
        <rFont val="Verdana"/>
        <family val="2"/>
      </rPr>
      <t>Юлия</t>
    </r>
  </si>
  <si>
    <t>016389</t>
  </si>
  <si>
    <r>
      <t xml:space="preserve">САЛЬВАДОР ДАЛИ-10, </t>
    </r>
    <r>
      <rPr>
        <sz val="10"/>
        <rFont val="Verdana"/>
        <family val="2"/>
      </rPr>
      <t>жер., ганн., Германия</t>
    </r>
  </si>
  <si>
    <t>013077</t>
  </si>
  <si>
    <r>
      <t xml:space="preserve">КИРЯКОВА </t>
    </r>
    <r>
      <rPr>
        <sz val="10"/>
        <rFont val="Verdana"/>
        <family val="2"/>
      </rPr>
      <t>Ольга</t>
    </r>
  </si>
  <si>
    <r>
      <t xml:space="preserve">ЗЛАТОГОР-07, </t>
    </r>
    <r>
      <rPr>
        <sz val="10"/>
        <rFont val="Verdana"/>
        <family val="2"/>
      </rPr>
      <t>жер., гнед, трак, Фархад, Россия</t>
    </r>
  </si>
  <si>
    <t>009110</t>
  </si>
  <si>
    <t>ЗАЧЕТ ДЛЯ ЮНОШЕЙ</t>
  </si>
  <si>
    <r>
      <t xml:space="preserve">ХЭНДС ФАЕР ВИВАТ-08, </t>
    </r>
    <r>
      <rPr>
        <sz val="10"/>
        <rFont val="Verdana"/>
        <family val="2"/>
      </rPr>
      <t>жеребец, рыж. трак., Фигаро 11 КСК "Виват"</t>
    </r>
  </si>
  <si>
    <r>
      <t xml:space="preserve">ГОЛДОБИНА </t>
    </r>
    <r>
      <rPr>
        <sz val="10"/>
        <rFont val="Verdana"/>
        <family val="2"/>
      </rPr>
      <t>Влада,2001</t>
    </r>
  </si>
  <si>
    <t>012801</t>
  </si>
  <si>
    <r>
      <t xml:space="preserve">ГРАН-ПРИ-06, </t>
    </r>
    <r>
      <rPr>
        <sz val="10"/>
        <rFont val="Verdana"/>
        <family val="2"/>
      </rPr>
      <t>мер., гнед.,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укр. верх., Грим, Украина</t>
    </r>
  </si>
  <si>
    <t>005593</t>
  </si>
  <si>
    <t>Колесников А.</t>
  </si>
  <si>
    <t>Тест по выбору - Средний тест FEI</t>
  </si>
  <si>
    <r>
      <t>ПРИТТИ ГЕРЛ-05,</t>
    </r>
    <r>
      <rPr>
        <sz val="10"/>
        <rFont val="Verdana"/>
        <family val="2"/>
      </rPr>
      <t xml:space="preserve"> коб., сер., трак</t>
    </r>
  </si>
  <si>
    <t>014977</t>
  </si>
  <si>
    <t xml:space="preserve">Купринец Н.М.
</t>
  </si>
  <si>
    <t>КОМАНДНЫЙ ПРИЗ. ДЕТИ.</t>
  </si>
  <si>
    <r>
      <t xml:space="preserve">ПЕНИНА </t>
    </r>
    <r>
      <rPr>
        <sz val="10"/>
        <rFont val="Verdana"/>
        <family val="2"/>
      </rPr>
      <t>Светлана</t>
    </r>
  </si>
  <si>
    <t>026090</t>
  </si>
  <si>
    <r>
      <t xml:space="preserve">БАЛ-00, </t>
    </r>
    <r>
      <rPr>
        <sz val="10"/>
        <rFont val="Verdana"/>
        <family val="2"/>
      </rPr>
      <t>мер., сер., орл. Рыс., Папирус, МКЗ №1</t>
    </r>
  </si>
  <si>
    <r>
      <t xml:space="preserve">ДАНИЛОВА 
</t>
    </r>
    <r>
      <rPr>
        <sz val="10"/>
        <rFont val="Verdana"/>
        <family val="2"/>
      </rPr>
      <t>Анастасия, 2004</t>
    </r>
  </si>
  <si>
    <t>028504</t>
  </si>
  <si>
    <t>1ю</t>
  </si>
  <si>
    <r>
      <t xml:space="preserve">ГРАЦИЯ-11, </t>
    </r>
    <r>
      <rPr>
        <sz val="10"/>
        <rFont val="Verdana"/>
        <family val="2"/>
      </rPr>
      <t>кобыла, кар. рус.верх., Индор 17, Россия</t>
    </r>
  </si>
  <si>
    <t>020218</t>
  </si>
  <si>
    <t xml:space="preserve">Данилова А.В.
</t>
  </si>
  <si>
    <t>КОМАНДНЫЙ ПРИЗ. ЮНОШИ</t>
  </si>
  <si>
    <t>ЗАЧЁТ ДЛЯ ЮНОШЕЙ</t>
  </si>
  <si>
    <r>
      <t xml:space="preserve">ПОПОВ </t>
    </r>
    <r>
      <rPr>
        <sz val="10"/>
        <rFont val="Verdana"/>
        <family val="2"/>
      </rPr>
      <t>Егор, 2003</t>
    </r>
  </si>
  <si>
    <t>012903</t>
  </si>
  <si>
    <r>
      <t xml:space="preserve">СЭР ОФ ФРИДОМ-08, </t>
    </r>
    <r>
      <rPr>
        <sz val="10"/>
        <rFont val="Verdana"/>
        <family val="2"/>
      </rPr>
      <t>мер., гнед., ольд., Сэр Доннэрхол, Германия</t>
    </r>
  </si>
  <si>
    <t>017380</t>
  </si>
  <si>
    <t>Попов А.</t>
  </si>
  <si>
    <r>
      <t xml:space="preserve">ТУЗОВА </t>
    </r>
    <r>
      <rPr>
        <sz val="10"/>
        <rFont val="Verdana"/>
        <family val="2"/>
      </rPr>
      <t>Елизавета, 2001</t>
    </r>
  </si>
  <si>
    <t>044101</t>
  </si>
  <si>
    <r>
      <t xml:space="preserve">ЗАЛЬБЕРГО-02, </t>
    </r>
    <r>
      <rPr>
        <sz val="10"/>
        <rFont val="Verdana"/>
        <family val="2"/>
      </rPr>
      <t xml:space="preserve">мер., гнед., УВП, </t>
    </r>
  </si>
  <si>
    <t>004531</t>
  </si>
  <si>
    <t>Предварительный Приз В. Дети</t>
  </si>
  <si>
    <r>
      <t xml:space="preserve">ПРОВИНЦИЯ-09, </t>
    </r>
    <r>
      <rPr>
        <sz val="10"/>
        <rFont val="Verdana"/>
        <family val="2"/>
      </rPr>
      <t>коб., гнед., ПСЛ, Горзный, Россия</t>
    </r>
  </si>
  <si>
    <t>016377</t>
  </si>
  <si>
    <t>Белецкая В.</t>
  </si>
  <si>
    <t>Рысь</t>
  </si>
  <si>
    <t>Шаг</t>
  </si>
  <si>
    <t>Галоп</t>
  </si>
  <si>
    <t>Подчинение</t>
  </si>
  <si>
    <t>Езда для лошадей пяти лет FEI</t>
  </si>
  <si>
    <t>Езда для лошадей шести лет FEI</t>
  </si>
  <si>
    <r>
      <t xml:space="preserve">ФАН-ФАН-12, </t>
    </r>
    <r>
      <rPr>
        <sz val="10"/>
        <rFont val="Verdana"/>
        <family val="2"/>
      </rPr>
      <t>жер., гнед., ган., Германия</t>
    </r>
  </si>
  <si>
    <r>
      <t xml:space="preserve">САБУРЕНКО 
</t>
    </r>
    <r>
      <rPr>
        <sz val="10"/>
        <rFont val="Verdana"/>
        <family val="2"/>
      </rPr>
      <t>Анастасия</t>
    </r>
  </si>
  <si>
    <t>029795</t>
  </si>
  <si>
    <t>КМС</t>
  </si>
  <si>
    <r>
      <t>БАРВИНОК-12,</t>
    </r>
    <r>
      <rPr>
        <sz val="10"/>
        <rFont val="Verdana"/>
        <family val="2"/>
      </rPr>
      <t xml:space="preserve"> мерин, т.-гн. ган., Балетмейстер, Украина</t>
    </r>
  </si>
  <si>
    <t>017675</t>
  </si>
  <si>
    <t xml:space="preserve">Гусева Н.А.
</t>
  </si>
  <si>
    <t>Ростовская обл.</t>
  </si>
  <si>
    <r>
      <t xml:space="preserve">БАЛЬТАЗАР-12, </t>
    </r>
    <r>
      <rPr>
        <sz val="10"/>
        <rFont val="Verdana"/>
        <family val="2"/>
      </rPr>
      <t>рыж., жер., вестф., Бостон, Германия</t>
    </r>
  </si>
  <si>
    <r>
      <t xml:space="preserve">НОСКОВА 
</t>
    </r>
    <r>
      <rPr>
        <sz val="10"/>
        <rFont val="Verdana"/>
        <family val="2"/>
      </rPr>
      <t>Екатерина</t>
    </r>
  </si>
  <si>
    <t>004483</t>
  </si>
  <si>
    <r>
      <t>КИПЛИНГ-12,</t>
    </r>
    <r>
      <rPr>
        <sz val="10"/>
        <rFont val="Verdana"/>
        <family val="2"/>
      </rPr>
      <t xml:space="preserve"> жеребец, гн. полукр., Парнас 16, Ростовская обл</t>
    </r>
  </si>
  <si>
    <t>017926</t>
  </si>
  <si>
    <t xml:space="preserve">Воронин Д.А.
</t>
  </si>
  <si>
    <t>КСК "Гармония", Ростовская обл.</t>
  </si>
  <si>
    <t>ЕЗДА ПО ВЫБОРУ</t>
  </si>
  <si>
    <t>Езда для лошадей 4-х лет FEI</t>
  </si>
  <si>
    <r>
      <t xml:space="preserve">СТЕПАНОВА </t>
    </r>
    <r>
      <rPr>
        <sz val="12"/>
        <rFont val="Verdana"/>
        <family val="2"/>
      </rPr>
      <t>Валентина</t>
    </r>
  </si>
  <si>
    <t>025490</t>
  </si>
  <si>
    <r>
      <t xml:space="preserve">ВАЛЬС-14, </t>
    </r>
    <r>
      <rPr>
        <sz val="12"/>
        <rFont val="Verdana"/>
        <family val="2"/>
      </rPr>
      <t>жер., вор, пом., Вернисаж, Россия</t>
    </r>
  </si>
  <si>
    <t>ПРЕДВАРИТЕЛЬНАЯ ЕЗДА ФЕИ  ДЛЯ ЛОШАДЕЙ 7 лет.</t>
  </si>
  <si>
    <t>Фамилия, имя всадника</t>
  </si>
  <si>
    <t>Кличка лошади</t>
  </si>
  <si>
    <t>Рег.№ лошади</t>
  </si>
  <si>
    <t>Тренер</t>
  </si>
  <si>
    <t>Общее 
впечатление</t>
  </si>
  <si>
    <t>ошибки</t>
  </si>
  <si>
    <t>% на С</t>
  </si>
  <si>
    <t>% на В</t>
  </si>
  <si>
    <t>Всего %</t>
  </si>
  <si>
    <r>
      <t xml:space="preserve">СИЕННА-11, </t>
    </r>
    <r>
      <rPr>
        <sz val="10"/>
        <rFont val="Verdana"/>
        <family val="2"/>
      </rPr>
      <t>коб., рыж., ольд., Сир донерхал, Германия</t>
    </r>
  </si>
  <si>
    <r>
      <t xml:space="preserve">БАРХАТ-12, </t>
    </r>
    <r>
      <rPr>
        <sz val="10"/>
        <rFont val="Verdana"/>
        <family val="2"/>
      </rPr>
      <t>сер., жер., полукр., Барбарис, Россия</t>
    </r>
  </si>
  <si>
    <r>
      <t>КРИСТАЛ ЭНДЖЕЛ-12,</t>
    </r>
    <r>
      <rPr>
        <sz val="10"/>
        <rFont val="Verdana"/>
        <family val="2"/>
      </rPr>
      <t xml:space="preserve"> мер., сер., полукровный, Каро, Россия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</si>
</sst>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"/>
    <numFmt numFmtId="166" formatCode="0.0"/>
    <numFmt numFmtId="167" formatCode="_-* #,##0.00&quot;р.&quot;_-;\-* #,##0.00&quot;р.&quot;_-;_-* \-??&quot;р.&quot;_-;_-@_-"/>
    <numFmt numFmtId="168" formatCode="dd\ mmmm\ yyyy&quot; г.&quot;;@"/>
  </numFmts>
  <fonts count="65">
    <font>
      <sz val="10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sz val="11"/>
      <color indexed="8"/>
      <name val="Calibri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14"/>
      <name val="Verdana"/>
      <family val="2"/>
    </font>
    <font>
      <b/>
      <i/>
      <sz val="16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12"/>
      <name val="Verdana"/>
      <family val="2"/>
    </font>
    <font>
      <sz val="11"/>
      <color indexed="8"/>
      <name val="Verdana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i/>
      <sz val="18"/>
      <name val="Verdana"/>
      <family val="2"/>
    </font>
    <font>
      <i/>
      <sz val="12"/>
      <name val="Verdana"/>
      <family val="2"/>
    </font>
    <font>
      <sz val="12"/>
      <color indexed="8"/>
      <name val="Verdana"/>
      <family val="2"/>
    </font>
    <font>
      <i/>
      <sz val="16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9"/>
      <name val="Arial"/>
      <family val="2"/>
    </font>
    <font>
      <b/>
      <i/>
      <sz val="14"/>
      <name val="Verdana"/>
      <family val="2"/>
    </font>
    <font>
      <b/>
      <i/>
      <sz val="14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1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30" fillId="2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33" borderId="0" applyNumberFormat="0" applyBorder="0" applyAlignment="0" applyProtection="0"/>
    <xf numFmtId="0" fontId="31" fillId="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36" borderId="0" applyNumberFormat="0" applyBorder="0" applyAlignment="0" applyProtection="0"/>
    <xf numFmtId="0" fontId="0" fillId="37" borderId="7" applyNumberFormat="0" applyAlignment="0" applyProtection="0"/>
    <xf numFmtId="0" fontId="42" fillId="34" borderId="8" applyNumberFormat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33" borderId="0" applyNumberFormat="0" applyBorder="0" applyAlignment="0" applyProtection="0"/>
    <xf numFmtId="0" fontId="39" fillId="7" borderId="1" applyNumberFormat="0" applyAlignment="0" applyProtection="0"/>
    <xf numFmtId="0" fontId="42" fillId="34" borderId="8" applyNumberFormat="0" applyAlignment="0" applyProtection="0"/>
    <xf numFmtId="0" fontId="32" fillId="34" borderId="1" applyNumberFormat="0" applyAlignment="0" applyProtection="0"/>
    <xf numFmtId="167" fontId="46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35" borderId="2" applyNumberFormat="0" applyAlignment="0" applyProtection="0"/>
    <xf numFmtId="0" fontId="4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6" fillId="37" borderId="7" applyNumberFormat="0" applyAlignment="0" applyProtection="0"/>
    <xf numFmtId="9" fontId="0" fillId="0" borderId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491">
    <xf numFmtId="0" fontId="0" fillId="0" borderId="0" xfId="0"/>
    <xf numFmtId="0" fontId="3" fillId="0" borderId="0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horizontal="center" vertical="top"/>
      <protection locked="0"/>
    </xf>
    <xf numFmtId="0" fontId="5" fillId="0" borderId="0" xfId="20" applyFont="1" applyFill="1" applyBorder="1" applyAlignment="1" applyProtection="1">
      <alignment vertical="top"/>
      <protection locked="0"/>
    </xf>
    <xf numFmtId="1" fontId="3" fillId="0" borderId="0" xfId="20" applyNumberFormat="1" applyFont="1" applyFill="1" applyBorder="1" applyAlignment="1" applyProtection="1">
      <alignment horizontal="center" vertical="top"/>
      <protection/>
    </xf>
    <xf numFmtId="164" fontId="3" fillId="0" borderId="0" xfId="20" applyNumberFormat="1" applyFont="1" applyFill="1" applyBorder="1" applyAlignment="1" applyProtection="1">
      <alignment horizontal="center" vertical="top"/>
      <protection/>
    </xf>
    <xf numFmtId="0" fontId="6" fillId="0" borderId="0" xfId="20" applyFont="1" applyFill="1" applyBorder="1" applyAlignment="1" applyProtection="1">
      <alignment horizontal="center" vertical="top" shrinkToFit="1"/>
      <protection locked="0"/>
    </xf>
    <xf numFmtId="165" fontId="3" fillId="0" borderId="0" xfId="20" applyNumberFormat="1" applyFont="1" applyFill="1" applyBorder="1" applyAlignment="1" applyProtection="1">
      <alignment horizontal="center" vertical="top"/>
      <protection/>
    </xf>
    <xf numFmtId="0" fontId="3" fillId="0" borderId="0" xfId="20" applyFont="1" applyFill="1" applyBorder="1" applyAlignment="1" applyProtection="1">
      <alignment vertical="top"/>
      <protection locked="0"/>
    </xf>
    <xf numFmtId="0" fontId="3" fillId="0" borderId="0" xfId="20" applyFont="1" applyFill="1" applyProtection="1">
      <alignment/>
      <protection locked="0"/>
    </xf>
    <xf numFmtId="0" fontId="8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3" fillId="38" borderId="0" xfId="0" applyFont="1" applyFill="1"/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14" fillId="0" borderId="11" xfId="21" applyFont="1" applyFill="1" applyBorder="1" applyAlignment="1" applyProtection="1">
      <alignment horizontal="center" vertical="center" wrapText="1"/>
      <protection locked="0"/>
    </xf>
    <xf numFmtId="0" fontId="4" fillId="0" borderId="10" xfId="22" applyFont="1" applyFill="1" applyBorder="1" applyAlignment="1">
      <alignment horizontal="center" vertical="center" wrapText="1"/>
      <protection/>
    </xf>
    <xf numFmtId="0" fontId="15" fillId="0" borderId="0" xfId="0" applyFont="1" applyFill="1"/>
    <xf numFmtId="0" fontId="17" fillId="0" borderId="0" xfId="0" applyFont="1" applyFill="1" applyAlignment="1">
      <alignment wrapText="1"/>
    </xf>
    <xf numFmtId="0" fontId="19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/>
    <xf numFmtId="0" fontId="23" fillId="0" borderId="12" xfId="23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23" fillId="0" borderId="13" xfId="23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horizontal="center" textRotation="90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textRotation="90" wrapText="1"/>
    </xf>
    <xf numFmtId="0" fontId="26" fillId="0" borderId="11" xfId="0" applyFont="1" applyFill="1" applyBorder="1" applyAlignment="1">
      <alignment horizontal="center" vertical="center"/>
    </xf>
    <xf numFmtId="0" fontId="19" fillId="39" borderId="14" xfId="24" applyFont="1" applyFill="1" applyBorder="1" applyAlignment="1">
      <alignment horizontal="left" vertical="center" wrapText="1"/>
      <protection/>
    </xf>
    <xf numFmtId="49" fontId="6" fillId="39" borderId="14" xfId="24" applyNumberFormat="1" applyFont="1" applyFill="1" applyBorder="1" applyAlignment="1">
      <alignment horizontal="center" vertical="center" wrapText="1"/>
      <protection/>
    </xf>
    <xf numFmtId="0" fontId="3" fillId="39" borderId="14" xfId="25" applyFont="1" applyFill="1" applyBorder="1" applyAlignment="1">
      <alignment horizontal="center" vertical="center" wrapText="1"/>
      <protection/>
    </xf>
    <xf numFmtId="0" fontId="19" fillId="39" borderId="14" xfId="26" applyFont="1" applyFill="1" applyBorder="1" applyAlignment="1">
      <alignment horizontal="left" vertical="center" wrapText="1"/>
      <protection/>
    </xf>
    <xf numFmtId="49" fontId="3" fillId="39" borderId="14" xfId="27" applyNumberFormat="1" applyFont="1" applyFill="1" applyBorder="1" applyAlignment="1">
      <alignment horizontal="center" vertical="center" wrapText="1"/>
      <protection/>
    </xf>
    <xf numFmtId="0" fontId="27" fillId="39" borderId="14" xfId="0" applyFont="1" applyFill="1" applyBorder="1" applyAlignment="1">
      <alignment horizontal="center" vertical="center" wrapText="1"/>
    </xf>
    <xf numFmtId="0" fontId="3" fillId="39" borderId="14" xfId="28" applyFont="1" applyFill="1" applyBorder="1" applyAlignment="1">
      <alignment horizontal="center" vertical="center" wrapText="1"/>
      <protection/>
    </xf>
    <xf numFmtId="0" fontId="3" fillId="0" borderId="11" xfId="22" applyFont="1" applyFill="1" applyBorder="1" applyAlignment="1">
      <alignment horizontal="center" vertical="center" wrapText="1"/>
      <protection/>
    </xf>
    <xf numFmtId="166" fontId="3" fillId="0" borderId="11" xfId="21" applyNumberFormat="1" applyFont="1" applyFill="1" applyBorder="1" applyAlignment="1" applyProtection="1">
      <alignment horizontal="center" vertical="center"/>
      <protection locked="0"/>
    </xf>
    <xf numFmtId="164" fontId="1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6" fontId="3" fillId="0" borderId="11" xfId="21" applyNumberFormat="1" applyFont="1" applyFill="1" applyBorder="1" applyAlignment="1" applyProtection="1">
      <alignment horizontal="center" vertical="center"/>
      <protection/>
    </xf>
    <xf numFmtId="1" fontId="3" fillId="0" borderId="11" xfId="0" applyNumberFormat="1" applyFont="1" applyFill="1" applyBorder="1" applyAlignment="1">
      <alignment horizontal="center" vertical="center"/>
    </xf>
    <xf numFmtId="0" fontId="20" fillId="39" borderId="14" xfId="29" applyFont="1" applyFill="1" applyBorder="1" applyAlignment="1">
      <alignment horizontal="left" vertical="center" wrapText="1"/>
      <protection/>
    </xf>
    <xf numFmtId="49" fontId="4" fillId="39" borderId="14" xfId="29" applyNumberFormat="1" applyFont="1" applyFill="1" applyBorder="1" applyAlignment="1">
      <alignment horizontal="center" vertical="center" wrapText="1"/>
      <protection/>
    </xf>
    <xf numFmtId="0" fontId="4" fillId="39" borderId="14" xfId="29" applyFont="1" applyFill="1" applyBorder="1" applyAlignment="1">
      <alignment horizontal="center" vertical="center" wrapText="1"/>
      <protection/>
    </xf>
    <xf numFmtId="0" fontId="20" fillId="39" borderId="14" xfId="30" applyFont="1" applyFill="1" applyBorder="1" applyAlignment="1">
      <alignment horizontal="left" vertical="center" wrapText="1"/>
      <protection/>
    </xf>
    <xf numFmtId="49" fontId="4" fillId="39" borderId="14" xfId="27" applyNumberFormat="1" applyFont="1" applyFill="1" applyBorder="1" applyAlignment="1">
      <alignment horizontal="center" vertical="center" wrapText="1"/>
      <protection/>
    </xf>
    <xf numFmtId="0" fontId="4" fillId="39" borderId="14" xfId="26" applyFont="1" applyFill="1" applyBorder="1" applyAlignment="1">
      <alignment horizontal="center" vertical="center" wrapText="1"/>
      <protection/>
    </xf>
    <xf numFmtId="0" fontId="4" fillId="0" borderId="0" xfId="22" applyFont="1" applyFill="1" applyBorder="1" applyAlignment="1">
      <alignment horizontal="center" vertical="center" wrapText="1"/>
      <protection/>
    </xf>
    <xf numFmtId="0" fontId="20" fillId="39" borderId="14" xfId="24" applyFont="1" applyFill="1" applyBorder="1" applyAlignment="1">
      <alignment horizontal="left" vertical="center" wrapText="1"/>
      <protection/>
    </xf>
    <xf numFmtId="49" fontId="24" fillId="39" borderId="14" xfId="24" applyNumberFormat="1" applyFont="1" applyFill="1" applyBorder="1" applyAlignment="1">
      <alignment horizontal="center" vertical="center" wrapText="1"/>
      <protection/>
    </xf>
    <xf numFmtId="0" fontId="4" fillId="39" borderId="14" xfId="25" applyFont="1" applyFill="1" applyBorder="1" applyAlignment="1">
      <alignment horizontal="center" vertical="center" wrapText="1"/>
      <protection/>
    </xf>
    <xf numFmtId="0" fontId="4" fillId="39" borderId="14" xfId="28" applyFont="1" applyFill="1" applyBorder="1" applyAlignment="1">
      <alignment horizontal="center" vertical="center" wrapText="1"/>
      <protection/>
    </xf>
    <xf numFmtId="49" fontId="24" fillId="39" borderId="14" xfId="25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6" fillId="39" borderId="0" xfId="31" applyFont="1" applyFill="1" applyAlignment="1" applyProtection="1">
      <alignment/>
      <protection locked="0"/>
    </xf>
    <xf numFmtId="0" fontId="28" fillId="0" borderId="0" xfId="31" applyFont="1" applyAlignment="1" applyProtection="1">
      <alignment/>
      <protection locked="0"/>
    </xf>
    <xf numFmtId="0" fontId="16" fillId="0" borderId="0" xfId="31" applyFont="1" applyAlignment="1" applyProtection="1">
      <alignment/>
      <protection locked="0"/>
    </xf>
    <xf numFmtId="0" fontId="1" fillId="0" borderId="0" xfId="31" applyFont="1" applyFill="1" applyAlignment="1" applyProtection="1">
      <alignment vertical="center"/>
      <protection locked="0"/>
    </xf>
    <xf numFmtId="0" fontId="29" fillId="0" borderId="0" xfId="31" applyFont="1" applyFill="1" applyAlignment="1" applyProtection="1">
      <alignment vertical="center"/>
      <protection locked="0"/>
    </xf>
    <xf numFmtId="1" fontId="1" fillId="0" borderId="0" xfId="31" applyNumberFormat="1" applyFont="1" applyFill="1" applyAlignment="1" applyProtection="1">
      <alignment vertical="center"/>
      <protection locked="0"/>
    </xf>
    <xf numFmtId="164" fontId="1" fillId="0" borderId="0" xfId="31" applyNumberFormat="1" applyFont="1" applyFill="1" applyAlignment="1" applyProtection="1">
      <alignment vertical="center"/>
      <protection locked="0"/>
    </xf>
    <xf numFmtId="0" fontId="3" fillId="4" borderId="0" xfId="20" applyFont="1" applyFill="1" applyBorder="1" applyAlignment="1" applyProtection="1">
      <alignment horizontal="center" vertical="top"/>
      <protection/>
    </xf>
    <xf numFmtId="0" fontId="3" fillId="4" borderId="0" xfId="20" applyFont="1" applyFill="1" applyBorder="1" applyAlignment="1" applyProtection="1">
      <alignment horizontal="center" vertical="top"/>
      <protection locked="0"/>
    </xf>
    <xf numFmtId="0" fontId="4" fillId="4" borderId="0" xfId="20" applyFont="1" applyFill="1" applyBorder="1" applyAlignment="1" applyProtection="1">
      <alignment horizontal="center" vertical="top"/>
      <protection locked="0"/>
    </xf>
    <xf numFmtId="0" fontId="3" fillId="4" borderId="0" xfId="20" applyFont="1" applyFill="1" applyBorder="1" applyAlignment="1" applyProtection="1">
      <alignment vertical="top"/>
      <protection locked="0"/>
    </xf>
    <xf numFmtId="1" fontId="4" fillId="4" borderId="0" xfId="20" applyNumberFormat="1" applyFont="1" applyFill="1" applyBorder="1" applyAlignment="1" applyProtection="1">
      <alignment horizontal="center" vertical="top"/>
      <protection/>
    </xf>
    <xf numFmtId="0" fontId="24" fillId="4" borderId="0" xfId="20" applyFont="1" applyFill="1" applyBorder="1" applyAlignment="1" applyProtection="1">
      <alignment horizontal="center" vertical="top" shrinkToFit="1"/>
      <protection locked="0"/>
    </xf>
    <xf numFmtId="164" fontId="4" fillId="4" borderId="0" xfId="20" applyNumberFormat="1" applyFont="1" applyFill="1" applyBorder="1" applyAlignment="1" applyProtection="1">
      <alignment horizontal="center" vertical="top"/>
      <protection/>
    </xf>
    <xf numFmtId="165" fontId="4" fillId="4" borderId="0" xfId="20" applyNumberFormat="1" applyFont="1" applyFill="1" applyBorder="1" applyAlignment="1" applyProtection="1">
      <alignment horizontal="center" vertical="top"/>
      <protection/>
    </xf>
    <xf numFmtId="0" fontId="16" fillId="0" borderId="0" xfId="138" applyFont="1" applyFill="1">
      <alignment/>
      <protection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/>
    </xf>
    <xf numFmtId="0" fontId="23" fillId="0" borderId="11" xfId="163" applyFont="1" applyFill="1" applyBorder="1" applyAlignment="1">
      <alignment horizontal="center" vertical="center" wrapText="1"/>
      <protection/>
    </xf>
    <xf numFmtId="0" fontId="21" fillId="0" borderId="11" xfId="23" applyFont="1" applyFill="1" applyBorder="1" applyAlignment="1">
      <alignment horizontal="center" vertical="center" wrapText="1"/>
      <protection/>
    </xf>
    <xf numFmtId="0" fontId="49" fillId="0" borderId="0" xfId="163" applyFont="1" applyFill="1">
      <alignment/>
      <protection/>
    </xf>
    <xf numFmtId="0" fontId="23" fillId="0" borderId="15" xfId="163" applyFont="1" applyFill="1" applyBorder="1" applyAlignment="1">
      <alignment horizontal="center" vertical="center" wrapText="1"/>
      <protection/>
    </xf>
    <xf numFmtId="0" fontId="21" fillId="0" borderId="15" xfId="23" applyFont="1" applyFill="1" applyBorder="1" applyAlignment="1">
      <alignment horizontal="center" vertical="center" wrapText="1"/>
      <protection/>
    </xf>
    <xf numFmtId="0" fontId="4" fillId="0" borderId="15" xfId="163" applyFont="1" applyFill="1" applyBorder="1" applyAlignment="1">
      <alignment horizontal="center" vertical="center" textRotation="90" wrapText="1"/>
      <protection/>
    </xf>
    <xf numFmtId="0" fontId="3" fillId="0" borderId="15" xfId="163" applyFont="1" applyFill="1" applyBorder="1" applyAlignment="1">
      <alignment horizontal="center" vertical="center" textRotation="90" wrapText="1"/>
      <protection/>
    </xf>
    <xf numFmtId="0" fontId="14" fillId="0" borderId="0" xfId="21" applyFont="1" applyFill="1" applyBorder="1" applyAlignment="1" applyProtection="1">
      <alignment vertical="center" wrapText="1"/>
      <protection locked="0"/>
    </xf>
    <xf numFmtId="0" fontId="49" fillId="0" borderId="16" xfId="163" applyFont="1" applyFill="1" applyBorder="1" applyAlignment="1">
      <alignment horizontal="center" vertical="center"/>
      <protection/>
    </xf>
    <xf numFmtId="166" fontId="16" fillId="0" borderId="16" xfId="163" applyNumberFormat="1" applyFont="1" applyFill="1" applyBorder="1" applyAlignment="1">
      <alignment horizontal="center" vertical="center"/>
      <protection/>
    </xf>
    <xf numFmtId="166" fontId="16" fillId="39" borderId="16" xfId="160" applyNumberFormat="1" applyFont="1" applyFill="1" applyBorder="1" applyAlignment="1">
      <alignment horizontal="center" vertical="center"/>
      <protection/>
    </xf>
    <xf numFmtId="166" fontId="16" fillId="0" borderId="16" xfId="160" applyNumberFormat="1" applyFont="1" applyFill="1" applyBorder="1" applyAlignment="1">
      <alignment horizontal="center" vertical="center"/>
      <protection/>
    </xf>
    <xf numFmtId="2" fontId="9" fillId="0" borderId="16" xfId="160" applyNumberFormat="1" applyFont="1" applyFill="1" applyBorder="1" applyAlignment="1">
      <alignment horizontal="center" vertical="center"/>
      <protection/>
    </xf>
    <xf numFmtId="0" fontId="16" fillId="0" borderId="0" xfId="138" applyFont="1" applyFill="1" applyBorder="1">
      <alignment/>
      <protection/>
    </xf>
    <xf numFmtId="0" fontId="16" fillId="39" borderId="0" xfId="31" applyFont="1" applyFill="1" applyAlignment="1" applyProtection="1">
      <alignment horizontal="left"/>
      <protection locked="0"/>
    </xf>
    <xf numFmtId="0" fontId="1" fillId="0" borderId="0" xfId="161" applyFont="1" applyAlignment="1" applyProtection="1">
      <alignment vertical="center"/>
      <protection locked="0"/>
    </xf>
    <xf numFmtId="0" fontId="49" fillId="0" borderId="0" xfId="31" applyFont="1" applyFill="1" applyAlignment="1" applyProtection="1">
      <alignment vertical="center"/>
      <protection locked="0"/>
    </xf>
    <xf numFmtId="1" fontId="1" fillId="0" borderId="0" xfId="161" applyNumberFormat="1" applyFont="1" applyAlignment="1" applyProtection="1">
      <alignment vertical="center"/>
      <protection locked="0"/>
    </xf>
    <xf numFmtId="164" fontId="1" fillId="0" borderId="0" xfId="161" applyNumberFormat="1" applyFont="1" applyAlignment="1" applyProtection="1">
      <alignment vertical="center"/>
      <protection locked="0"/>
    </xf>
    <xf numFmtId="0" fontId="50" fillId="0" borderId="0" xfId="161" applyFont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Fill="1" applyBorder="1" applyAlignment="1">
      <alignment wrapText="1"/>
    </xf>
    <xf numFmtId="0" fontId="4" fillId="0" borderId="0" xfId="0" applyFont="1"/>
    <xf numFmtId="0" fontId="23" fillId="0" borderId="15" xfId="0" applyFont="1" applyFill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textRotation="90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/>
    </xf>
    <xf numFmtId="9" fontId="6" fillId="0" borderId="14" xfId="170" applyFont="1" applyFill="1" applyBorder="1" applyAlignment="1" applyProtection="1">
      <alignment/>
      <protection/>
    </xf>
    <xf numFmtId="9" fontId="6" fillId="0" borderId="0" xfId="170" applyFont="1" applyFill="1" applyBorder="1" applyAlignment="1" applyProtection="1">
      <alignment/>
      <protection/>
    </xf>
    <xf numFmtId="0" fontId="26" fillId="0" borderId="14" xfId="0" applyFont="1" applyFill="1" applyBorder="1" applyAlignment="1">
      <alignment horizontal="center" vertical="center"/>
    </xf>
    <xf numFmtId="0" fontId="20" fillId="39" borderId="14" xfId="26" applyFont="1" applyFill="1" applyBorder="1" applyAlignment="1">
      <alignment horizontal="left" vertical="center" wrapText="1"/>
      <protection/>
    </xf>
    <xf numFmtId="49" fontId="4" fillId="39" borderId="14" xfId="26" applyNumberFormat="1" applyFont="1" applyFill="1" applyBorder="1" applyAlignment="1">
      <alignment horizontal="center" vertical="center" wrapText="1"/>
      <protection/>
    </xf>
    <xf numFmtId="0" fontId="4" fillId="39" borderId="14" xfId="24" applyFont="1" applyFill="1" applyBorder="1" applyAlignment="1">
      <alignment horizontal="center" vertical="center" wrapText="1"/>
      <protection/>
    </xf>
    <xf numFmtId="49" fontId="24" fillId="39" borderId="14" xfId="139" applyNumberFormat="1" applyFont="1" applyFill="1" applyBorder="1" applyAlignment="1">
      <alignment horizontal="center" vertical="center" wrapText="1"/>
      <protection/>
    </xf>
    <xf numFmtId="166" fontId="49" fillId="0" borderId="14" xfId="21" applyNumberFormat="1" applyFont="1" applyFill="1" applyBorder="1" applyAlignment="1" applyProtection="1">
      <alignment horizontal="center" vertical="center"/>
      <protection locked="0"/>
    </xf>
    <xf numFmtId="164" fontId="14" fillId="0" borderId="14" xfId="0" applyNumberFormat="1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66" fontId="49" fillId="0" borderId="14" xfId="21" applyNumberFormat="1" applyFont="1" applyFill="1" applyBorder="1" applyAlignment="1" applyProtection="1">
      <alignment horizontal="center" vertical="center"/>
      <protection/>
    </xf>
    <xf numFmtId="1" fontId="49" fillId="0" borderId="14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49" fillId="0" borderId="0" xfId="0" applyFont="1" applyFill="1" applyBorder="1"/>
    <xf numFmtId="0" fontId="20" fillId="39" borderId="14" xfId="28" applyFont="1" applyFill="1" applyBorder="1" applyAlignment="1">
      <alignment vertical="center" wrapText="1"/>
      <protection/>
    </xf>
    <xf numFmtId="49" fontId="24" fillId="39" borderId="14" xfId="28" applyNumberFormat="1" applyFont="1" applyFill="1" applyBorder="1" applyAlignment="1">
      <alignment horizontal="center" vertical="center" wrapText="1"/>
      <protection/>
    </xf>
    <xf numFmtId="0" fontId="4" fillId="39" borderId="14" xfId="28" applyFont="1" applyFill="1" applyBorder="1" applyAlignment="1">
      <alignment horizontal="center" vertical="center"/>
      <protection/>
    </xf>
    <xf numFmtId="0" fontId="4" fillId="39" borderId="14" xfId="26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/>
    <xf numFmtId="0" fontId="48" fillId="0" borderId="0" xfId="0" applyFont="1" applyFill="1" applyBorder="1"/>
    <xf numFmtId="0" fontId="26" fillId="0" borderId="17" xfId="0" applyFont="1" applyFill="1" applyBorder="1" applyAlignment="1">
      <alignment horizontal="center" vertical="center"/>
    </xf>
    <xf numFmtId="0" fontId="14" fillId="39" borderId="14" xfId="159" applyFont="1" applyFill="1" applyBorder="1" applyAlignment="1">
      <alignment horizontal="left" vertical="center" wrapText="1"/>
      <protection/>
    </xf>
    <xf numFmtId="49" fontId="53" fillId="39" borderId="14" xfId="159" applyNumberFormat="1" applyFont="1" applyFill="1" applyBorder="1" applyAlignment="1">
      <alignment horizontal="center" vertical="center" wrapText="1"/>
      <protection/>
    </xf>
    <xf numFmtId="0" fontId="49" fillId="39" borderId="14" xfId="26" applyFont="1" applyFill="1" applyBorder="1" applyAlignment="1">
      <alignment horizontal="center" vertical="center"/>
      <protection/>
    </xf>
    <xf numFmtId="0" fontId="14" fillId="39" borderId="14" xfId="26" applyFont="1" applyFill="1" applyBorder="1" applyAlignment="1">
      <alignment horizontal="left" vertical="center" wrapText="1"/>
      <protection/>
    </xf>
    <xf numFmtId="49" fontId="52" fillId="39" borderId="14" xfId="139" applyNumberFormat="1" applyFont="1" applyFill="1" applyBorder="1" applyAlignment="1">
      <alignment horizontal="center" vertical="center" wrapText="1"/>
      <protection/>
    </xf>
    <xf numFmtId="0" fontId="49" fillId="39" borderId="14" xfId="26" applyFont="1" applyFill="1" applyBorder="1" applyAlignment="1">
      <alignment horizontal="center" vertical="center" wrapText="1"/>
      <protection/>
    </xf>
    <xf numFmtId="166" fontId="49" fillId="0" borderId="18" xfId="21" applyNumberFormat="1" applyFont="1" applyFill="1" applyBorder="1" applyAlignment="1" applyProtection="1">
      <alignment horizontal="center" vertical="center"/>
      <protection locked="0"/>
    </xf>
    <xf numFmtId="164" fontId="14" fillId="0" borderId="18" xfId="0" applyNumberFormat="1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166" fontId="49" fillId="0" borderId="18" xfId="21" applyNumberFormat="1" applyFont="1" applyFill="1" applyBorder="1" applyAlignment="1" applyProtection="1">
      <alignment horizontal="center" vertical="center"/>
      <protection/>
    </xf>
    <xf numFmtId="1" fontId="49" fillId="0" borderId="18" xfId="0" applyNumberFormat="1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9" fontId="54" fillId="0" borderId="14" xfId="170" applyFont="1" applyFill="1" applyBorder="1" applyAlignment="1" applyProtection="1">
      <alignment/>
      <protection/>
    </xf>
    <xf numFmtId="9" fontId="54" fillId="0" borderId="0" xfId="170" applyFont="1" applyFill="1" applyBorder="1" applyAlignment="1" applyProtection="1">
      <alignment/>
      <protection/>
    </xf>
    <xf numFmtId="0" fontId="14" fillId="39" borderId="11" xfId="26" applyFont="1" applyFill="1" applyBorder="1" applyAlignment="1">
      <alignment horizontal="left" vertical="center" wrapText="1"/>
      <protection/>
    </xf>
    <xf numFmtId="49" fontId="49" fillId="39" borderId="11" xfId="26" applyNumberFormat="1" applyFont="1" applyFill="1" applyBorder="1" applyAlignment="1">
      <alignment horizontal="center" vertical="center" wrapText="1"/>
      <protection/>
    </xf>
    <xf numFmtId="0" fontId="49" fillId="39" borderId="11" xfId="24" applyFont="1" applyFill="1" applyBorder="1" applyAlignment="1">
      <alignment horizontal="center" vertical="center" wrapText="1"/>
      <protection/>
    </xf>
    <xf numFmtId="0" fontId="14" fillId="39" borderId="11" xfId="30" applyFont="1" applyFill="1" applyBorder="1" applyAlignment="1">
      <alignment horizontal="left" vertical="center" wrapText="1"/>
      <protection/>
    </xf>
    <xf numFmtId="49" fontId="49" fillId="39" borderId="11" xfId="139" applyNumberFormat="1" applyFont="1" applyFill="1" applyBorder="1" applyAlignment="1">
      <alignment horizontal="center" vertical="center" wrapText="1"/>
      <protection/>
    </xf>
    <xf numFmtId="0" fontId="49" fillId="39" borderId="11" xfId="28" applyFont="1" applyFill="1" applyBorder="1" applyAlignment="1">
      <alignment horizontal="center" vertical="center"/>
      <protection/>
    </xf>
    <xf numFmtId="0" fontId="49" fillId="39" borderId="11" xfId="26" applyFont="1" applyFill="1" applyBorder="1" applyAlignment="1">
      <alignment horizontal="center" vertical="center" wrapText="1"/>
      <protection/>
    </xf>
    <xf numFmtId="49" fontId="49" fillId="39" borderId="14" xfId="26" applyNumberFormat="1" applyFont="1" applyFill="1" applyBorder="1" applyAlignment="1">
      <alignment horizontal="center" vertical="center" wrapText="1"/>
      <protection/>
    </xf>
    <xf numFmtId="0" fontId="14" fillId="39" borderId="14" xfId="30" applyFont="1" applyFill="1" applyBorder="1" applyAlignment="1">
      <alignment horizontal="left" vertical="center" wrapText="1"/>
      <protection/>
    </xf>
    <xf numFmtId="0" fontId="1" fillId="0" borderId="0" xfId="31" applyFont="1" applyAlignment="1" applyProtection="1">
      <alignment/>
      <protection locked="0"/>
    </xf>
    <xf numFmtId="0" fontId="20" fillId="0" borderId="0" xfId="31" applyFont="1" applyFill="1" applyAlignment="1" applyProtection="1">
      <alignment/>
      <protection locked="0"/>
    </xf>
    <xf numFmtId="0" fontId="55" fillId="0" borderId="0" xfId="31" applyFont="1" applyAlignment="1" applyProtection="1">
      <alignment/>
      <protection locked="0"/>
    </xf>
    <xf numFmtId="0" fontId="55" fillId="0" borderId="0" xfId="31" applyFont="1" applyFill="1" applyAlignment="1" applyProtection="1">
      <alignment/>
      <protection locked="0"/>
    </xf>
    <xf numFmtId="0" fontId="20" fillId="0" borderId="0" xfId="31" applyFont="1" applyAlignment="1" applyProtection="1">
      <alignment/>
      <protection locked="0"/>
    </xf>
    <xf numFmtId="1" fontId="1" fillId="0" borderId="0" xfId="31" applyNumberFormat="1" applyFont="1" applyAlignment="1" applyProtection="1">
      <alignment/>
      <protection locked="0"/>
    </xf>
    <xf numFmtId="164" fontId="1" fillId="0" borderId="0" xfId="31" applyNumberFormat="1" applyFont="1" applyAlignment="1" applyProtection="1">
      <alignment/>
      <protection locked="0"/>
    </xf>
    <xf numFmtId="0" fontId="18" fillId="0" borderId="17" xfId="0" applyFont="1" applyFill="1" applyBorder="1" applyAlignment="1">
      <alignment horizontal="center" vertical="center"/>
    </xf>
    <xf numFmtId="0" fontId="20" fillId="39" borderId="11" xfId="26" applyFont="1" applyFill="1" applyBorder="1" applyAlignment="1">
      <alignment horizontal="left" vertical="center" wrapText="1"/>
      <protection/>
    </xf>
    <xf numFmtId="49" fontId="4" fillId="39" borderId="11" xfId="26" applyNumberFormat="1" applyFont="1" applyFill="1" applyBorder="1" applyAlignment="1">
      <alignment horizontal="center" vertical="center" wrapText="1"/>
      <protection/>
    </xf>
    <xf numFmtId="0" fontId="4" fillId="39" borderId="11" xfId="24" applyFont="1" applyFill="1" applyBorder="1" applyAlignment="1">
      <alignment horizontal="center" vertical="center" wrapText="1"/>
      <protection/>
    </xf>
    <xf numFmtId="49" fontId="4" fillId="39" borderId="11" xfId="139" applyNumberFormat="1" applyFont="1" applyFill="1" applyBorder="1" applyAlignment="1">
      <alignment horizontal="center" vertical="center" wrapText="1"/>
      <protection/>
    </xf>
    <xf numFmtId="0" fontId="4" fillId="39" borderId="11" xfId="28" applyFont="1" applyFill="1" applyBorder="1" applyAlignment="1">
      <alignment horizontal="center" vertical="center"/>
      <protection/>
    </xf>
    <xf numFmtId="0" fontId="4" fillId="39" borderId="11" xfId="26" applyFont="1" applyFill="1" applyBorder="1" applyAlignment="1">
      <alignment horizontal="center" vertical="center" wrapText="1"/>
      <protection/>
    </xf>
    <xf numFmtId="0" fontId="1" fillId="0" borderId="0" xfId="31" applyFont="1" applyAlignment="1" applyProtection="1">
      <alignment vertical="center"/>
      <protection locked="0"/>
    </xf>
    <xf numFmtId="0" fontId="29" fillId="0" borderId="0" xfId="31" applyFont="1" applyAlignment="1" applyProtection="1">
      <alignment vertical="center"/>
      <protection locked="0"/>
    </xf>
    <xf numFmtId="1" fontId="1" fillId="0" borderId="0" xfId="31" applyNumberFormat="1" applyFont="1" applyAlignment="1" applyProtection="1">
      <alignment vertical="center"/>
      <protection locked="0"/>
    </xf>
    <xf numFmtId="164" fontId="1" fillId="0" borderId="0" xfId="31" applyNumberFormat="1" applyFont="1" applyAlignment="1" applyProtection="1">
      <alignment vertical="center"/>
      <protection locked="0"/>
    </xf>
    <xf numFmtId="0" fontId="15" fillId="0" borderId="0" xfId="2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vertical="center"/>
    </xf>
    <xf numFmtId="9" fontId="3" fillId="0" borderId="0" xfId="170" applyFont="1" applyFill="1" applyBorder="1" applyAlignment="1" applyProtection="1">
      <alignment horizontal="center" vertical="center"/>
      <protection/>
    </xf>
    <xf numFmtId="0" fontId="4" fillId="0" borderId="11" xfId="2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wrapText="1"/>
    </xf>
    <xf numFmtId="168" fontId="18" fillId="0" borderId="0" xfId="0" applyNumberFormat="1" applyFont="1" applyFill="1" applyBorder="1" applyAlignment="1">
      <alignment wrapText="1"/>
    </xf>
    <xf numFmtId="0" fontId="23" fillId="0" borderId="14" xfId="23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textRotation="90"/>
    </xf>
    <xf numFmtId="0" fontId="21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textRotation="90" wrapText="1"/>
    </xf>
    <xf numFmtId="0" fontId="19" fillId="0" borderId="11" xfId="0" applyFont="1" applyFill="1" applyBorder="1" applyAlignment="1">
      <alignment horizontal="center" vertical="center"/>
    </xf>
    <xf numFmtId="166" fontId="4" fillId="0" borderId="11" xfId="21" applyNumberFormat="1" applyFont="1" applyFill="1" applyBorder="1" applyAlignment="1" applyProtection="1">
      <alignment horizontal="center" vertical="center"/>
      <protection locked="0"/>
    </xf>
    <xf numFmtId="164" fontId="20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66" fontId="4" fillId="0" borderId="11" xfId="21" applyNumberFormat="1" applyFont="1" applyFill="1" applyBorder="1" applyAlignment="1" applyProtection="1">
      <alignment horizontal="center" vertical="center"/>
      <protection/>
    </xf>
    <xf numFmtId="1" fontId="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4" fillId="39" borderId="14" xfId="166" applyNumberFormat="1" applyFont="1" applyFill="1" applyBorder="1" applyAlignment="1">
      <alignment horizontal="center" vertical="center" wrapText="1"/>
      <protection/>
    </xf>
    <xf numFmtId="0" fontId="4" fillId="39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28" fillId="0" borderId="0" xfId="31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0" fillId="0" borderId="0" xfId="31" applyFont="1" applyFill="1" applyAlignment="1" applyProtection="1">
      <alignment vertical="center"/>
      <protection locked="0"/>
    </xf>
    <xf numFmtId="1" fontId="50" fillId="0" borderId="0" xfId="31" applyNumberFormat="1" applyFont="1" applyFill="1" applyAlignment="1" applyProtection="1">
      <alignment vertical="center"/>
      <protection locked="0"/>
    </xf>
    <xf numFmtId="164" fontId="50" fillId="0" borderId="0" xfId="31" applyNumberFormat="1" applyFont="1" applyFill="1" applyAlignment="1" applyProtection="1">
      <alignment vertical="center"/>
      <protection locked="0"/>
    </xf>
    <xf numFmtId="0" fontId="57" fillId="0" borderId="0" xfId="31" applyFont="1" applyFill="1" applyAlignment="1" applyProtection="1">
      <alignment vertical="center"/>
      <protection locked="0"/>
    </xf>
    <xf numFmtId="0" fontId="3" fillId="39" borderId="0" xfId="20" applyFont="1" applyFill="1" applyBorder="1" applyAlignment="1" applyProtection="1">
      <alignment horizontal="center" vertical="top"/>
      <protection/>
    </xf>
    <xf numFmtId="0" fontId="3" fillId="39" borderId="0" xfId="20" applyFont="1" applyFill="1" applyBorder="1" applyAlignment="1" applyProtection="1">
      <alignment horizontal="center" vertical="top"/>
      <protection locked="0"/>
    </xf>
    <xf numFmtId="0" fontId="5" fillId="39" borderId="0" xfId="20" applyFont="1" applyFill="1" applyBorder="1" applyAlignment="1" applyProtection="1">
      <alignment horizontal="center" vertical="top"/>
      <protection locked="0"/>
    </xf>
    <xf numFmtId="0" fontId="15" fillId="39" borderId="0" xfId="20" applyFont="1" applyFill="1" applyBorder="1" applyAlignment="1" applyProtection="1">
      <alignment horizontal="center" vertical="top"/>
      <protection locked="0"/>
    </xf>
    <xf numFmtId="0" fontId="5" fillId="39" borderId="0" xfId="20" applyFont="1" applyFill="1" applyBorder="1" applyAlignment="1" applyProtection="1">
      <alignment vertical="top"/>
      <protection locked="0"/>
    </xf>
    <xf numFmtId="0" fontId="4" fillId="39" borderId="0" xfId="20" applyFont="1" applyFill="1" applyBorder="1" applyAlignment="1" applyProtection="1">
      <alignment horizontal="center" vertical="top"/>
      <protection locked="0"/>
    </xf>
    <xf numFmtId="1" fontId="3" fillId="39" borderId="0" xfId="20" applyNumberFormat="1" applyFont="1" applyFill="1" applyBorder="1" applyAlignment="1" applyProtection="1">
      <alignment horizontal="center" vertical="top"/>
      <protection/>
    </xf>
    <xf numFmtId="164" fontId="3" fillId="39" borderId="0" xfId="20" applyNumberFormat="1" applyFont="1" applyFill="1" applyBorder="1" applyAlignment="1" applyProtection="1">
      <alignment horizontal="center" vertical="top"/>
      <protection/>
    </xf>
    <xf numFmtId="0" fontId="6" fillId="39" borderId="0" xfId="20" applyFont="1" applyFill="1" applyBorder="1" applyAlignment="1" applyProtection="1">
      <alignment horizontal="center" vertical="top" shrinkToFit="1"/>
      <protection locked="0"/>
    </xf>
    <xf numFmtId="165" fontId="3" fillId="39" borderId="0" xfId="20" applyNumberFormat="1" applyFont="1" applyFill="1" applyBorder="1" applyAlignment="1" applyProtection="1">
      <alignment horizontal="center" vertical="top"/>
      <protection/>
    </xf>
    <xf numFmtId="0" fontId="3" fillId="39" borderId="0" xfId="20" applyFont="1" applyFill="1" applyBorder="1" applyAlignment="1" applyProtection="1">
      <alignment vertical="top"/>
      <protection locked="0"/>
    </xf>
    <xf numFmtId="0" fontId="3" fillId="39" borderId="0" xfId="20" applyFont="1" applyFill="1" applyProtection="1">
      <alignment/>
      <protection locked="0"/>
    </xf>
    <xf numFmtId="0" fontId="8" fillId="39" borderId="0" xfId="0" applyFont="1" applyFill="1" applyAlignment="1">
      <alignment vertical="center"/>
    </xf>
    <xf numFmtId="0" fontId="3" fillId="40" borderId="0" xfId="0" applyFont="1" applyFill="1" applyAlignment="1">
      <alignment vertical="center"/>
    </xf>
    <xf numFmtId="0" fontId="48" fillId="39" borderId="0" xfId="0" applyFont="1" applyFill="1" applyBorder="1" applyAlignment="1">
      <alignment vertical="center" wrapText="1"/>
    </xf>
    <xf numFmtId="0" fontId="3" fillId="39" borderId="0" xfId="0" applyFont="1" applyFill="1" applyAlignment="1">
      <alignment horizontal="center" vertical="center"/>
    </xf>
    <xf numFmtId="0" fontId="13" fillId="39" borderId="0" xfId="0" applyFont="1" applyFill="1" applyBorder="1" applyAlignment="1">
      <alignment horizontal="center" vertical="center" wrapText="1"/>
    </xf>
    <xf numFmtId="0" fontId="17" fillId="39" borderId="0" xfId="0" applyFont="1" applyFill="1" applyAlignment="1">
      <alignment wrapText="1"/>
    </xf>
    <xf numFmtId="0" fontId="19" fillId="39" borderId="0" xfId="0" applyFont="1" applyFill="1" applyBorder="1" applyAlignment="1">
      <alignment horizontal="left" wrapText="1"/>
    </xf>
    <xf numFmtId="0" fontId="20" fillId="39" borderId="0" xfId="0" applyFont="1" applyFill="1" applyBorder="1" applyAlignment="1">
      <alignment horizontal="left" wrapText="1"/>
    </xf>
    <xf numFmtId="0" fontId="19" fillId="39" borderId="0" xfId="0" applyFont="1" applyFill="1" applyBorder="1" applyAlignment="1">
      <alignment horizontal="center" wrapText="1"/>
    </xf>
    <xf numFmtId="0" fontId="19" fillId="39" borderId="0" xfId="0" applyFont="1" applyFill="1"/>
    <xf numFmtId="0" fontId="18" fillId="39" borderId="0" xfId="0" applyFont="1" applyFill="1" applyBorder="1" applyAlignment="1">
      <alignment wrapText="1"/>
    </xf>
    <xf numFmtId="0" fontId="18" fillId="39" borderId="0" xfId="0" applyFont="1" applyFill="1" applyBorder="1" applyAlignment="1">
      <alignment horizontal="right"/>
    </xf>
    <xf numFmtId="0" fontId="23" fillId="39" borderId="14" xfId="23" applyFont="1" applyFill="1" applyBorder="1" applyAlignment="1">
      <alignment horizontal="center" vertical="center" wrapText="1"/>
      <protection/>
    </xf>
    <xf numFmtId="0" fontId="5" fillId="39" borderId="0" xfId="0" applyFont="1" applyFill="1"/>
    <xf numFmtId="0" fontId="21" fillId="39" borderId="14" xfId="0" applyFont="1" applyFill="1" applyBorder="1" applyAlignment="1">
      <alignment horizontal="center" textRotation="90"/>
    </xf>
    <xf numFmtId="0" fontId="21" fillId="39" borderId="14" xfId="0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horizontal="center" textRotation="90" wrapText="1"/>
    </xf>
    <xf numFmtId="9" fontId="3" fillId="39" borderId="0" xfId="170" applyFont="1" applyFill="1" applyBorder="1" applyAlignment="1" applyProtection="1">
      <alignment horizontal="center" vertical="center"/>
      <protection/>
    </xf>
    <xf numFmtId="0" fontId="14" fillId="39" borderId="11" xfId="21" applyFont="1" applyFill="1" applyBorder="1" applyAlignment="1" applyProtection="1">
      <alignment horizontal="center" vertical="center" wrapText="1"/>
      <protection locked="0"/>
    </xf>
    <xf numFmtId="0" fontId="15" fillId="39" borderId="0" xfId="0" applyFont="1" applyFill="1"/>
    <xf numFmtId="0" fontId="18" fillId="39" borderId="11" xfId="0" applyFont="1" applyFill="1" applyBorder="1" applyAlignment="1">
      <alignment horizontal="center" vertical="center"/>
    </xf>
    <xf numFmtId="0" fontId="3" fillId="39" borderId="11" xfId="22" applyFont="1" applyFill="1" applyBorder="1" applyAlignment="1">
      <alignment horizontal="center" vertical="center" wrapText="1"/>
      <protection/>
    </xf>
    <xf numFmtId="166" fontId="3" fillId="39" borderId="11" xfId="21" applyNumberFormat="1" applyFont="1" applyFill="1" applyBorder="1" applyAlignment="1" applyProtection="1">
      <alignment horizontal="center" vertical="center"/>
      <protection locked="0"/>
    </xf>
    <xf numFmtId="164" fontId="19" fillId="39" borderId="11" xfId="0" applyNumberFormat="1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/>
    </xf>
    <xf numFmtId="166" fontId="3" fillId="39" borderId="11" xfId="21" applyNumberFormat="1" applyFont="1" applyFill="1" applyBorder="1" applyAlignment="1" applyProtection="1">
      <alignment horizontal="center" vertical="center"/>
      <protection/>
    </xf>
    <xf numFmtId="1" fontId="3" fillId="39" borderId="11" xfId="0" applyNumberFormat="1" applyFont="1" applyFill="1" applyBorder="1" applyAlignment="1">
      <alignment horizontal="center" vertical="center"/>
    </xf>
    <xf numFmtId="0" fontId="4" fillId="38" borderId="10" xfId="22" applyFont="1" applyFill="1" applyBorder="1" applyAlignment="1">
      <alignment horizontal="center" vertical="center" wrapText="1"/>
      <protection/>
    </xf>
    <xf numFmtId="0" fontId="15" fillId="40" borderId="0" xfId="0" applyFont="1" applyFill="1"/>
    <xf numFmtId="0" fontId="4" fillId="39" borderId="10" xfId="22" applyFont="1" applyFill="1" applyBorder="1" applyAlignment="1">
      <alignment horizontal="center" vertical="center" wrapText="1"/>
      <protection/>
    </xf>
    <xf numFmtId="0" fontId="20" fillId="39" borderId="14" xfId="0" applyFont="1" applyFill="1" applyBorder="1" applyAlignment="1">
      <alignment vertical="center" wrapText="1"/>
    </xf>
    <xf numFmtId="49" fontId="4" fillId="39" borderId="14" xfId="0" applyNumberFormat="1" applyFont="1" applyFill="1" applyBorder="1" applyAlignment="1">
      <alignment horizontal="center" vertical="center"/>
    </xf>
    <xf numFmtId="0" fontId="4" fillId="39" borderId="14" xfId="0" applyFont="1" applyFill="1" applyBorder="1" applyAlignment="1">
      <alignment horizontal="center" vertical="center"/>
    </xf>
    <xf numFmtId="0" fontId="18" fillId="39" borderId="14" xfId="0" applyFont="1" applyFill="1" applyBorder="1" applyAlignment="1">
      <alignment horizontal="center" vertical="center"/>
    </xf>
    <xf numFmtId="0" fontId="3" fillId="39" borderId="14" xfId="22" applyFont="1" applyFill="1" applyBorder="1" applyAlignment="1">
      <alignment horizontal="center" vertical="center" wrapText="1"/>
      <protection/>
    </xf>
    <xf numFmtId="166" fontId="3" fillId="39" borderId="14" xfId="21" applyNumberFormat="1" applyFont="1" applyFill="1" applyBorder="1" applyAlignment="1" applyProtection="1">
      <alignment horizontal="center" vertical="center"/>
      <protection locked="0"/>
    </xf>
    <xf numFmtId="164" fontId="19" fillId="39" borderId="14" xfId="0" applyNumberFormat="1" applyFont="1" applyFill="1" applyBorder="1" applyAlignment="1">
      <alignment horizontal="center" vertical="center"/>
    </xf>
    <xf numFmtId="0" fontId="6" fillId="39" borderId="14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3" fillId="38" borderId="11" xfId="22" applyFont="1" applyFill="1" applyBorder="1" applyAlignment="1">
      <alignment horizontal="center" vertical="center" wrapText="1"/>
      <protection/>
    </xf>
    <xf numFmtId="166" fontId="3" fillId="38" borderId="11" xfId="21" applyNumberFormat="1" applyFont="1" applyFill="1" applyBorder="1" applyAlignment="1" applyProtection="1">
      <alignment horizontal="center" vertical="center"/>
      <protection locked="0"/>
    </xf>
    <xf numFmtId="164" fontId="19" fillId="38" borderId="11" xfId="0" applyNumberFormat="1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166" fontId="3" fillId="38" borderId="11" xfId="21" applyNumberFormat="1" applyFont="1" applyFill="1" applyBorder="1" applyAlignment="1" applyProtection="1">
      <alignment horizontal="center" vertical="center"/>
      <protection/>
    </xf>
    <xf numFmtId="1" fontId="3" fillId="38" borderId="11" xfId="0" applyNumberFormat="1" applyFont="1" applyFill="1" applyBorder="1" applyAlignment="1">
      <alignment horizontal="center" vertical="center"/>
    </xf>
    <xf numFmtId="166" fontId="3" fillId="39" borderId="14" xfId="21" applyNumberFormat="1" applyFont="1" applyFill="1" applyBorder="1" applyAlignment="1" applyProtection="1">
      <alignment horizontal="center" vertical="center"/>
      <protection/>
    </xf>
    <xf numFmtId="1" fontId="3" fillId="39" borderId="14" xfId="0" applyNumberFormat="1" applyFont="1" applyFill="1" applyBorder="1" applyAlignment="1">
      <alignment horizontal="center" vertical="center"/>
    </xf>
    <xf numFmtId="0" fontId="4" fillId="39" borderId="14" xfId="22" applyFont="1" applyFill="1" applyBorder="1" applyAlignment="1">
      <alignment horizontal="center" vertical="center" wrapText="1"/>
      <protection/>
    </xf>
    <xf numFmtId="0" fontId="16" fillId="39" borderId="0" xfId="0" applyFont="1" applyFill="1" applyAlignment="1">
      <alignment/>
    </xf>
    <xf numFmtId="0" fontId="16" fillId="39" borderId="0" xfId="0" applyFont="1" applyFill="1" applyBorder="1" applyAlignment="1">
      <alignment/>
    </xf>
    <xf numFmtId="0" fontId="28" fillId="39" borderId="0" xfId="31" applyFont="1" applyFill="1" applyAlignment="1" applyProtection="1">
      <alignment/>
      <protection locked="0"/>
    </xf>
    <xf numFmtId="0" fontId="1" fillId="39" borderId="0" xfId="31" applyFont="1" applyFill="1" applyAlignment="1" applyProtection="1">
      <alignment vertical="center"/>
      <protection locked="0"/>
    </xf>
    <xf numFmtId="0" fontId="50" fillId="39" borderId="0" xfId="31" applyFont="1" applyFill="1" applyAlignment="1" applyProtection="1">
      <alignment vertical="center"/>
      <protection locked="0"/>
    </xf>
    <xf numFmtId="0" fontId="29" fillId="39" borderId="0" xfId="31" applyFont="1" applyFill="1" applyAlignment="1" applyProtection="1">
      <alignment vertical="center"/>
      <protection locked="0"/>
    </xf>
    <xf numFmtId="0" fontId="57" fillId="39" borderId="0" xfId="31" applyFont="1" applyFill="1" applyAlignment="1" applyProtection="1">
      <alignment vertical="center"/>
      <protection locked="0"/>
    </xf>
    <xf numFmtId="1" fontId="1" fillId="39" borderId="0" xfId="31" applyNumberFormat="1" applyFont="1" applyFill="1" applyAlignment="1" applyProtection="1">
      <alignment vertical="center"/>
      <protection locked="0"/>
    </xf>
    <xf numFmtId="164" fontId="1" fillId="39" borderId="0" xfId="31" applyNumberFormat="1" applyFont="1" applyFill="1" applyAlignment="1" applyProtection="1">
      <alignment vertical="center"/>
      <protection locked="0"/>
    </xf>
    <xf numFmtId="0" fontId="3" fillId="38" borderId="0" xfId="20" applyFont="1" applyFill="1" applyBorder="1" applyAlignment="1" applyProtection="1">
      <alignment horizontal="center" vertical="top"/>
      <protection/>
    </xf>
    <xf numFmtId="0" fontId="4" fillId="38" borderId="0" xfId="20" applyFont="1" applyFill="1" applyBorder="1" applyAlignment="1" applyProtection="1">
      <alignment horizontal="center" vertical="top"/>
      <protection locked="0"/>
    </xf>
    <xf numFmtId="0" fontId="5" fillId="38" borderId="0" xfId="20" applyFont="1" applyFill="1" applyBorder="1" applyAlignment="1" applyProtection="1">
      <alignment horizontal="center" vertical="top"/>
      <protection locked="0"/>
    </xf>
    <xf numFmtId="0" fontId="15" fillId="38" borderId="0" xfId="20" applyFont="1" applyFill="1" applyBorder="1" applyAlignment="1" applyProtection="1">
      <alignment horizontal="center" vertical="top"/>
      <protection locked="0"/>
    </xf>
    <xf numFmtId="0" fontId="5" fillId="38" borderId="0" xfId="20" applyFont="1" applyFill="1" applyBorder="1" applyAlignment="1" applyProtection="1">
      <alignment vertical="top"/>
      <protection locked="0"/>
    </xf>
    <xf numFmtId="1" fontId="3" fillId="38" borderId="0" xfId="20" applyNumberFormat="1" applyFont="1" applyFill="1" applyBorder="1" applyAlignment="1" applyProtection="1">
      <alignment horizontal="center" vertical="top"/>
      <protection/>
    </xf>
    <xf numFmtId="164" fontId="3" fillId="38" borderId="0" xfId="20" applyNumberFormat="1" applyFont="1" applyFill="1" applyBorder="1" applyAlignment="1" applyProtection="1">
      <alignment horizontal="center" vertical="top"/>
      <protection/>
    </xf>
    <xf numFmtId="0" fontId="6" fillId="38" borderId="0" xfId="20" applyFont="1" applyFill="1" applyBorder="1" applyAlignment="1" applyProtection="1">
      <alignment horizontal="center" vertical="top" shrinkToFit="1"/>
      <protection locked="0"/>
    </xf>
    <xf numFmtId="165" fontId="3" fillId="38" borderId="0" xfId="20" applyNumberFormat="1" applyFont="1" applyFill="1" applyBorder="1" applyAlignment="1" applyProtection="1">
      <alignment horizontal="center" vertical="top"/>
      <protection/>
    </xf>
    <xf numFmtId="0" fontId="3" fillId="38" borderId="0" xfId="20" applyFont="1" applyFill="1" applyBorder="1" applyAlignment="1" applyProtection="1">
      <alignment vertical="top"/>
      <protection locked="0"/>
    </xf>
    <xf numFmtId="0" fontId="3" fillId="38" borderId="0" xfId="20" applyFont="1" applyFill="1" applyProtection="1">
      <alignment/>
      <protection locked="0"/>
    </xf>
    <xf numFmtId="0" fontId="3" fillId="38" borderId="0" xfId="0" applyFont="1" applyFill="1" applyAlignment="1">
      <alignment vertical="center"/>
    </xf>
    <xf numFmtId="0" fontId="3" fillId="38" borderId="0" xfId="0" applyFont="1" applyFill="1" applyAlignment="1">
      <alignment horizontal="center" vertical="center"/>
    </xf>
    <xf numFmtId="0" fontId="16" fillId="0" borderId="0" xfId="21" applyFont="1" applyFill="1" applyBorder="1" applyAlignment="1" applyProtection="1">
      <alignment vertical="center" wrapText="1"/>
      <protection locked="0"/>
    </xf>
    <xf numFmtId="0" fontId="19" fillId="38" borderId="0" xfId="0" applyFont="1" applyFill="1" applyBorder="1" applyAlignment="1">
      <alignment horizontal="left" wrapText="1"/>
    </xf>
    <xf numFmtId="0" fontId="20" fillId="38" borderId="0" xfId="0" applyFont="1" applyFill="1" applyBorder="1" applyAlignment="1">
      <alignment horizontal="left" wrapText="1"/>
    </xf>
    <xf numFmtId="0" fontId="19" fillId="38" borderId="0" xfId="0" applyFont="1" applyFill="1" applyBorder="1" applyAlignment="1">
      <alignment horizontal="center" wrapText="1"/>
    </xf>
    <xf numFmtId="0" fontId="19" fillId="38" borderId="0" xfId="0" applyFont="1" applyFill="1"/>
    <xf numFmtId="0" fontId="23" fillId="38" borderId="14" xfId="23" applyFont="1" applyFill="1" applyBorder="1" applyAlignment="1">
      <alignment horizontal="center" vertical="center" wrapText="1"/>
      <protection/>
    </xf>
    <xf numFmtId="0" fontId="5" fillId="38" borderId="0" xfId="0" applyFont="1" applyFill="1"/>
    <xf numFmtId="0" fontId="21" fillId="38" borderId="14" xfId="0" applyFont="1" applyFill="1" applyBorder="1" applyAlignment="1">
      <alignment horizontal="center" textRotation="90"/>
    </xf>
    <xf numFmtId="0" fontId="21" fillId="38" borderId="14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textRotation="90" wrapText="1"/>
    </xf>
    <xf numFmtId="9" fontId="3" fillId="38" borderId="10" xfId="170" applyFont="1" applyFill="1" applyBorder="1" applyAlignment="1" applyProtection="1">
      <alignment horizontal="center" vertical="center"/>
      <protection/>
    </xf>
    <xf numFmtId="9" fontId="3" fillId="38" borderId="0" xfId="170" applyFont="1" applyFill="1" applyBorder="1" applyAlignment="1" applyProtection="1">
      <alignment horizontal="center" vertical="center"/>
      <protection/>
    </xf>
    <xf numFmtId="0" fontId="19" fillId="38" borderId="16" xfId="0" applyFont="1" applyFill="1" applyBorder="1" applyAlignment="1">
      <alignment horizontal="center" vertical="center"/>
    </xf>
    <xf numFmtId="0" fontId="3" fillId="38" borderId="16" xfId="22" applyFont="1" applyFill="1" applyBorder="1" applyAlignment="1">
      <alignment horizontal="center" vertical="center" wrapText="1"/>
      <protection/>
    </xf>
    <xf numFmtId="166" fontId="3" fillId="38" borderId="16" xfId="21" applyNumberFormat="1" applyFont="1" applyFill="1" applyBorder="1" applyAlignment="1" applyProtection="1">
      <alignment horizontal="center" vertical="center"/>
      <protection locked="0"/>
    </xf>
    <xf numFmtId="164" fontId="19" fillId="38" borderId="16" xfId="0" applyNumberFormat="1" applyFont="1" applyFill="1" applyBorder="1" applyAlignment="1">
      <alignment horizontal="center" vertical="center"/>
    </xf>
    <xf numFmtId="0" fontId="6" fillId="38" borderId="16" xfId="0" applyFont="1" applyFill="1" applyBorder="1" applyAlignment="1">
      <alignment horizontal="center" vertical="center"/>
    </xf>
    <xf numFmtId="166" fontId="3" fillId="38" borderId="16" xfId="21" applyNumberFormat="1" applyFont="1" applyFill="1" applyBorder="1" applyAlignment="1" applyProtection="1">
      <alignment horizontal="center" vertical="center"/>
      <protection/>
    </xf>
    <xf numFmtId="1" fontId="3" fillId="38" borderId="16" xfId="0" applyNumberFormat="1" applyFont="1" applyFill="1" applyBorder="1" applyAlignment="1">
      <alignment horizontal="center" vertical="center"/>
    </xf>
    <xf numFmtId="0" fontId="3" fillId="38" borderId="11" xfId="2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vertical="center" wrapText="1"/>
    </xf>
    <xf numFmtId="0" fontId="19" fillId="38" borderId="11" xfId="0" applyFont="1" applyFill="1" applyBorder="1" applyAlignment="1">
      <alignment horizontal="center" vertical="center"/>
    </xf>
    <xf numFmtId="0" fontId="3" fillId="38" borderId="10" xfId="22" applyFont="1" applyFill="1" applyBorder="1" applyAlignment="1">
      <alignment horizontal="center" vertical="center" wrapText="1"/>
      <protection/>
    </xf>
    <xf numFmtId="0" fontId="4" fillId="39" borderId="14" xfId="26" applyFont="1" applyFill="1" applyBorder="1" applyAlignment="1">
      <alignment horizontal="left" vertical="center" wrapText="1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39" borderId="0" xfId="31" applyFont="1" applyFill="1" applyAlignment="1" applyProtection="1">
      <alignment vertical="center"/>
      <protection locked="0"/>
    </xf>
    <xf numFmtId="0" fontId="28" fillId="0" borderId="0" xfId="31" applyFont="1" applyAlignment="1" applyProtection="1">
      <alignment vertical="center"/>
      <protection locked="0"/>
    </xf>
    <xf numFmtId="0" fontId="16" fillId="0" borderId="0" xfId="31" applyFont="1" applyAlignment="1" applyProtection="1">
      <alignment vertical="center"/>
      <protection locked="0"/>
    </xf>
    <xf numFmtId="0" fontId="3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left"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 horizontal="right"/>
    </xf>
    <xf numFmtId="0" fontId="50" fillId="38" borderId="0" xfId="31" applyFont="1" applyFill="1" applyAlignment="1" applyProtection="1">
      <alignment vertical="center"/>
      <protection locked="0"/>
    </xf>
    <xf numFmtId="1" fontId="50" fillId="38" borderId="0" xfId="31" applyNumberFormat="1" applyFont="1" applyFill="1" applyAlignment="1" applyProtection="1">
      <alignment vertical="center"/>
      <protection locked="0"/>
    </xf>
    <xf numFmtId="164" fontId="50" fillId="38" borderId="0" xfId="31" applyNumberFormat="1" applyFont="1" applyFill="1" applyAlignment="1" applyProtection="1">
      <alignment vertical="center"/>
      <protection locked="0"/>
    </xf>
    <xf numFmtId="0" fontId="1" fillId="38" borderId="0" xfId="31" applyFont="1" applyFill="1" applyAlignment="1" applyProtection="1">
      <alignment vertical="center"/>
      <protection locked="0"/>
    </xf>
    <xf numFmtId="0" fontId="29" fillId="38" borderId="0" xfId="31" applyFont="1" applyFill="1" applyAlignment="1" applyProtection="1">
      <alignment vertical="center"/>
      <protection locked="0"/>
    </xf>
    <xf numFmtId="0" fontId="57" fillId="38" borderId="0" xfId="31" applyFont="1" applyFill="1" applyAlignment="1" applyProtection="1">
      <alignment vertical="center"/>
      <protection locked="0"/>
    </xf>
    <xf numFmtId="1" fontId="1" fillId="38" borderId="0" xfId="31" applyNumberFormat="1" applyFont="1" applyFill="1" applyAlignment="1" applyProtection="1">
      <alignment vertical="center"/>
      <protection locked="0"/>
    </xf>
    <xf numFmtId="164" fontId="1" fillId="38" borderId="0" xfId="31" applyNumberFormat="1" applyFont="1" applyFill="1" applyAlignment="1" applyProtection="1">
      <alignment vertical="center"/>
      <protection locked="0"/>
    </xf>
    <xf numFmtId="0" fontId="3" fillId="4" borderId="0" xfId="20" applyFont="1" applyFill="1" applyProtection="1">
      <alignment/>
      <protection locked="0"/>
    </xf>
    <xf numFmtId="0" fontId="7" fillId="0" borderId="0" xfId="0" applyFont="1" applyFill="1" applyBorder="1" applyAlignment="1">
      <alignment vertical="center" wrapText="1"/>
    </xf>
    <xf numFmtId="0" fontId="9" fillId="0" borderId="0" xfId="21" applyFont="1" applyBorder="1" applyAlignment="1" applyProtection="1">
      <alignment vertical="center" wrapText="1"/>
      <protection locked="0"/>
    </xf>
    <xf numFmtId="0" fontId="48" fillId="38" borderId="0" xfId="21" applyFont="1" applyFill="1" applyBorder="1" applyAlignment="1" applyProtection="1">
      <alignment vertical="center" wrapText="1"/>
      <protection locked="0"/>
    </xf>
    <xf numFmtId="0" fontId="18" fillId="39" borderId="19" xfId="0" applyFont="1" applyFill="1" applyBorder="1" applyAlignment="1">
      <alignment horizontal="right"/>
    </xf>
    <xf numFmtId="0" fontId="19" fillId="0" borderId="11" xfId="163" applyFont="1" applyFill="1" applyBorder="1" applyAlignment="1">
      <alignment horizontal="center" vertical="center"/>
      <protection/>
    </xf>
    <xf numFmtId="0" fontId="19" fillId="0" borderId="11" xfId="163" applyFont="1" applyFill="1" applyBorder="1" applyAlignment="1">
      <alignment horizontal="center" vertical="center" textRotation="90"/>
      <protection/>
    </xf>
    <xf numFmtId="0" fontId="19" fillId="0" borderId="11" xfId="163" applyFont="1" applyFill="1" applyBorder="1" applyAlignment="1">
      <alignment horizontal="center" vertical="center" textRotation="90" wrapText="1"/>
      <protection/>
    </xf>
    <xf numFmtId="0" fontId="14" fillId="0" borderId="11" xfId="163" applyFont="1" applyFill="1" applyBorder="1" applyAlignment="1">
      <alignment horizontal="center" vertical="center"/>
      <protection/>
    </xf>
    <xf numFmtId="0" fontId="49" fillId="39" borderId="14" xfId="25" applyFont="1" applyFill="1" applyBorder="1" applyAlignment="1">
      <alignment horizontal="center" vertical="center" wrapText="1"/>
      <protection/>
    </xf>
    <xf numFmtId="0" fontId="14" fillId="39" borderId="14" xfId="24" applyFont="1" applyFill="1" applyBorder="1" applyAlignment="1">
      <alignment horizontal="left" vertical="center" wrapText="1"/>
      <protection/>
    </xf>
    <xf numFmtId="49" fontId="49" fillId="39" borderId="14" xfId="27" applyNumberFormat="1" applyFont="1" applyFill="1" applyBorder="1" applyAlignment="1">
      <alignment horizontal="center" vertical="center" wrapText="1"/>
      <protection/>
    </xf>
    <xf numFmtId="0" fontId="49" fillId="39" borderId="14" xfId="28" applyFont="1" applyFill="1" applyBorder="1" applyAlignment="1">
      <alignment horizontal="center" vertical="center" wrapText="1"/>
      <protection/>
    </xf>
    <xf numFmtId="166" fontId="16" fillId="0" borderId="11" xfId="163" applyNumberFormat="1" applyFont="1" applyFill="1" applyBorder="1" applyAlignment="1">
      <alignment horizontal="center" vertical="center"/>
      <protection/>
    </xf>
    <xf numFmtId="166" fontId="16" fillId="0" borderId="11" xfId="160" applyNumberFormat="1" applyFont="1" applyFill="1" applyBorder="1" applyAlignment="1">
      <alignment horizontal="center" vertical="center"/>
      <protection/>
    </xf>
    <xf numFmtId="164" fontId="9" fillId="0" borderId="11" xfId="160" applyNumberFormat="1" applyFont="1" applyFill="1" applyBorder="1" applyAlignment="1">
      <alignment horizontal="center" vertical="center"/>
      <protection/>
    </xf>
    <xf numFmtId="0" fontId="20" fillId="39" borderId="14" xfId="156" applyFont="1" applyFill="1" applyBorder="1" applyAlignment="1">
      <alignment vertical="center" wrapText="1"/>
      <protection/>
    </xf>
    <xf numFmtId="49" fontId="24" fillId="39" borderId="14" xfId="166" applyNumberFormat="1" applyFont="1" applyFill="1" applyBorder="1" applyAlignment="1">
      <alignment horizontal="center" vertical="center" wrapText="1"/>
      <protection/>
    </xf>
    <xf numFmtId="0" fontId="14" fillId="39" borderId="14" xfId="29" applyFont="1" applyFill="1" applyBorder="1" applyAlignment="1">
      <alignment horizontal="left" vertical="center" wrapText="1"/>
      <protection/>
    </xf>
    <xf numFmtId="0" fontId="53" fillId="39" borderId="14" xfId="159" applyFont="1" applyFill="1" applyBorder="1" applyAlignment="1">
      <alignment horizontal="center" vertical="center" wrapText="1"/>
      <protection/>
    </xf>
    <xf numFmtId="0" fontId="60" fillId="0" borderId="0" xfId="136" applyFont="1">
      <alignment/>
      <protection/>
    </xf>
    <xf numFmtId="0" fontId="61" fillId="0" borderId="0" xfId="134" applyFont="1" applyAlignment="1">
      <alignment vertical="center"/>
      <protection/>
    </xf>
    <xf numFmtId="1" fontId="19" fillId="0" borderId="14" xfId="134" applyNumberFormat="1" applyFont="1" applyFill="1" applyBorder="1" applyAlignment="1">
      <alignment horizontal="center" vertical="center" textRotation="90"/>
      <protection/>
    </xf>
    <xf numFmtId="0" fontId="19" fillId="0" borderId="14" xfId="134" applyFont="1" applyFill="1" applyBorder="1" applyAlignment="1">
      <alignment horizontal="center" vertical="center" wrapText="1"/>
      <protection/>
    </xf>
    <xf numFmtId="0" fontId="19" fillId="0" borderId="14" xfId="134" applyFont="1" applyFill="1" applyBorder="1" applyAlignment="1">
      <alignment horizontal="center" vertical="center" textRotation="90" wrapText="1"/>
      <protection/>
    </xf>
    <xf numFmtId="0" fontId="19" fillId="41" borderId="14" xfId="147" applyFont="1" applyFill="1" applyBorder="1" applyAlignment="1">
      <alignment horizontal="center" vertical="center" textRotation="90" wrapText="1"/>
      <protection/>
    </xf>
    <xf numFmtId="0" fontId="19" fillId="0" borderId="14" xfId="162" applyFont="1" applyFill="1" applyBorder="1" applyAlignment="1">
      <alignment horizontal="center" vertical="center" wrapText="1"/>
      <protection/>
    </xf>
    <xf numFmtId="0" fontId="19" fillId="0" borderId="14" xfId="147" applyFont="1" applyBorder="1" applyAlignment="1">
      <alignment horizontal="center" vertical="center" textRotation="90"/>
      <protection/>
    </xf>
    <xf numFmtId="0" fontId="19" fillId="0" borderId="14" xfId="147" applyFont="1" applyBorder="1" applyAlignment="1">
      <alignment horizontal="center" vertical="center"/>
      <protection/>
    </xf>
    <xf numFmtId="2" fontId="19" fillId="0" borderId="14" xfId="134" applyNumberFormat="1" applyFont="1" applyFill="1" applyBorder="1" applyAlignment="1">
      <alignment horizontal="center" vertical="center" textRotation="90" wrapText="1"/>
      <protection/>
    </xf>
    <xf numFmtId="0" fontId="27" fillId="0" borderId="0" xfId="136" applyFont="1">
      <alignment/>
      <protection/>
    </xf>
    <xf numFmtId="0" fontId="3" fillId="0" borderId="0" xfId="134" applyFont="1" applyAlignment="1">
      <alignment vertical="center"/>
      <protection/>
    </xf>
    <xf numFmtId="0" fontId="62" fillId="0" borderId="14" xfId="147" applyFont="1" applyFill="1" applyBorder="1" applyAlignment="1">
      <alignment horizontal="center" vertical="center"/>
      <protection/>
    </xf>
    <xf numFmtId="166" fontId="63" fillId="41" borderId="14" xfId="134" applyNumberFormat="1" applyFont="1" applyFill="1" applyBorder="1" applyAlignment="1">
      <alignment horizontal="center" vertical="center"/>
      <protection/>
    </xf>
    <xf numFmtId="164" fontId="64" fillId="41" borderId="14" xfId="134" applyNumberFormat="1" applyFont="1" applyFill="1" applyBorder="1" applyAlignment="1">
      <alignment horizontal="center" vertical="center"/>
      <protection/>
    </xf>
    <xf numFmtId="164" fontId="63" fillId="41" borderId="14" xfId="134" applyNumberFormat="1" applyFont="1" applyFill="1" applyBorder="1" applyAlignment="1">
      <alignment horizontal="center" vertical="center"/>
      <protection/>
    </xf>
    <xf numFmtId="164" fontId="62" fillId="41" borderId="14" xfId="134" applyNumberFormat="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 applyProtection="1">
      <alignment horizontal="center" vertical="center" wrapText="1"/>
      <protection locked="0"/>
    </xf>
    <xf numFmtId="0" fontId="21" fillId="40" borderId="12" xfId="0" applyFont="1" applyFill="1" applyBorder="1" applyAlignment="1">
      <alignment horizontal="center" vertical="center" textRotation="90" wrapText="1"/>
    </xf>
    <xf numFmtId="0" fontId="21" fillId="40" borderId="1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9" fillId="0" borderId="16" xfId="21" applyFont="1" applyFill="1" applyBorder="1" applyAlignment="1" applyProtection="1">
      <alignment horizontal="center" vertical="center" wrapText="1"/>
      <protection locked="0"/>
    </xf>
    <xf numFmtId="0" fontId="21" fillId="0" borderId="12" xfId="23" applyFont="1" applyFill="1" applyBorder="1" applyAlignment="1">
      <alignment horizontal="center" vertical="center" wrapText="1"/>
      <protection/>
    </xf>
    <xf numFmtId="0" fontId="21" fillId="0" borderId="13" xfId="23" applyFont="1" applyFill="1" applyBorder="1" applyAlignment="1">
      <alignment horizontal="center" vertical="center" wrapText="1"/>
      <protection/>
    </xf>
    <xf numFmtId="0" fontId="23" fillId="0" borderId="12" xfId="23" applyFont="1" applyFill="1" applyBorder="1" applyAlignment="1">
      <alignment horizontal="center" vertical="center" wrapText="1"/>
      <protection/>
    </xf>
    <xf numFmtId="0" fontId="23" fillId="0" borderId="13" xfId="23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 textRotation="90"/>
    </xf>
    <xf numFmtId="0" fontId="21" fillId="0" borderId="24" xfId="0" applyFont="1" applyFill="1" applyBorder="1" applyAlignment="1">
      <alignment horizontal="center" vertical="center" textRotation="90"/>
    </xf>
    <xf numFmtId="0" fontId="21" fillId="0" borderId="12" xfId="23" applyFont="1" applyFill="1" applyBorder="1" applyAlignment="1">
      <alignment horizontal="center" vertical="center" textRotation="90" wrapText="1"/>
      <protection/>
    </xf>
    <xf numFmtId="0" fontId="21" fillId="0" borderId="13" xfId="23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9" fillId="40" borderId="0" xfId="2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21" applyFont="1" applyFill="1" applyBorder="1" applyAlignment="1" applyProtection="1">
      <alignment horizontal="center" vertical="center" wrapText="1"/>
      <protection locked="0"/>
    </xf>
    <xf numFmtId="0" fontId="16" fillId="39" borderId="0" xfId="2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right" wrapText="1"/>
    </xf>
    <xf numFmtId="0" fontId="18" fillId="0" borderId="11" xfId="163" applyFont="1" applyFill="1" applyBorder="1" applyAlignment="1">
      <alignment horizontal="center" vertical="center"/>
      <protection/>
    </xf>
    <xf numFmtId="164" fontId="18" fillId="0" borderId="15" xfId="163" applyNumberFormat="1" applyFont="1" applyFill="1" applyBorder="1" applyAlignment="1">
      <alignment horizontal="center" vertical="center" wrapText="1"/>
      <protection/>
    </xf>
    <xf numFmtId="0" fontId="18" fillId="0" borderId="15" xfId="165" applyFont="1" applyFill="1" applyBorder="1" applyAlignment="1">
      <alignment horizontal="center" vertical="center" textRotation="90" wrapText="1"/>
      <protection/>
    </xf>
    <xf numFmtId="164" fontId="23" fillId="0" borderId="15" xfId="163" applyNumberFormat="1" applyFont="1" applyFill="1" applyBorder="1" applyAlignment="1">
      <alignment horizontal="center" vertical="center" wrapText="1"/>
      <protection/>
    </xf>
    <xf numFmtId="0" fontId="14" fillId="0" borderId="11" xfId="21" applyFont="1" applyFill="1" applyBorder="1" applyAlignment="1" applyProtection="1">
      <alignment horizontal="center" vertical="center" wrapText="1"/>
      <protection locked="0"/>
    </xf>
    <xf numFmtId="0" fontId="48" fillId="0" borderId="0" xfId="21" applyFont="1" applyBorder="1" applyAlignment="1" applyProtection="1">
      <alignment horizontal="center" vertical="center" wrapText="1"/>
      <protection locked="0"/>
    </xf>
    <xf numFmtId="0" fontId="18" fillId="0" borderId="15" xfId="163" applyFont="1" applyFill="1" applyBorder="1" applyAlignment="1">
      <alignment horizontal="center" vertical="center" textRotation="90"/>
      <protection/>
    </xf>
    <xf numFmtId="0" fontId="23" fillId="0" borderId="15" xfId="163" applyFont="1" applyFill="1" applyBorder="1" applyAlignment="1">
      <alignment horizontal="center" vertical="center" wrapText="1"/>
      <protection/>
    </xf>
    <xf numFmtId="0" fontId="21" fillId="0" borderId="15" xfId="23" applyFont="1" applyFill="1" applyBorder="1" applyAlignment="1">
      <alignment horizontal="center" vertical="center" wrapText="1"/>
      <protection/>
    </xf>
    <xf numFmtId="0" fontId="18" fillId="0" borderId="15" xfId="165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center" vertical="center" textRotation="90" wrapText="1"/>
    </xf>
    <xf numFmtId="0" fontId="21" fillId="38" borderId="15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textRotation="90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textRotation="90" wrapText="1"/>
    </xf>
    <xf numFmtId="0" fontId="23" fillId="0" borderId="26" xfId="0" applyFont="1" applyFill="1" applyBorder="1" applyAlignment="1">
      <alignment horizontal="center" vertical="center" textRotation="90" wrapText="1"/>
    </xf>
    <xf numFmtId="0" fontId="23" fillId="0" borderId="11" xfId="164" applyFont="1" applyFill="1" applyBorder="1" applyAlignment="1">
      <alignment horizontal="center" vertical="center" wrapText="1"/>
      <protection/>
    </xf>
    <xf numFmtId="0" fontId="23" fillId="0" borderId="15" xfId="164" applyFont="1" applyFill="1" applyBorder="1" applyAlignment="1">
      <alignment horizontal="center" vertical="center" wrapText="1"/>
      <protection/>
    </xf>
    <xf numFmtId="0" fontId="18" fillId="0" borderId="11" xfId="164" applyFont="1" applyFill="1" applyBorder="1" applyAlignment="1">
      <alignment horizontal="center" vertical="center" wrapText="1"/>
      <protection/>
    </xf>
    <xf numFmtId="0" fontId="18" fillId="0" borderId="15" xfId="1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6" fillId="0" borderId="0" xfId="2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>
      <alignment horizontal="center" vertical="center" textRotation="90"/>
    </xf>
    <xf numFmtId="0" fontId="23" fillId="0" borderId="15" xfId="0" applyFont="1" applyFill="1" applyBorder="1" applyAlignment="1">
      <alignment horizontal="center" vertical="center" textRotation="90"/>
    </xf>
    <xf numFmtId="0" fontId="23" fillId="0" borderId="11" xfId="164" applyFont="1" applyFill="1" applyBorder="1" applyAlignment="1">
      <alignment horizontal="center" vertical="center" textRotation="90" wrapText="1"/>
      <protection/>
    </xf>
    <xf numFmtId="0" fontId="23" fillId="0" borderId="15" xfId="164" applyFont="1" applyFill="1" applyBorder="1" applyAlignment="1">
      <alignment horizontal="center" vertical="center" textRotation="90" wrapText="1"/>
      <protection/>
    </xf>
    <xf numFmtId="0" fontId="14" fillId="0" borderId="27" xfId="21" applyFont="1" applyFill="1" applyBorder="1" applyAlignment="1" applyProtection="1">
      <alignment horizontal="center" vertical="center" wrapText="1"/>
      <protection locked="0"/>
    </xf>
    <xf numFmtId="0" fontId="14" fillId="0" borderId="28" xfId="21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14" fillId="0" borderId="29" xfId="21" applyFont="1" applyFill="1" applyBorder="1" applyAlignment="1" applyProtection="1">
      <alignment horizontal="center" vertical="center" wrapText="1"/>
      <protection locked="0"/>
    </xf>
    <xf numFmtId="0" fontId="14" fillId="0" borderId="30" xfId="21" applyFont="1" applyFill="1" applyBorder="1" applyAlignment="1" applyProtection="1">
      <alignment horizontal="center" vertical="center" wrapText="1"/>
      <protection locked="0"/>
    </xf>
    <xf numFmtId="0" fontId="21" fillId="0" borderId="14" xfId="23" applyFont="1" applyFill="1" applyBorder="1" applyAlignment="1">
      <alignment horizontal="center" vertical="center" wrapText="1"/>
      <protection/>
    </xf>
    <xf numFmtId="0" fontId="23" fillId="0" borderId="14" xfId="23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90"/>
    </xf>
    <xf numFmtId="0" fontId="21" fillId="0" borderId="14" xfId="23" applyFont="1" applyFill="1" applyBorder="1" applyAlignment="1">
      <alignment horizontal="center" vertical="center" textRotation="90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>
      <alignment horizontal="center" vertical="center" wrapText="1"/>
    </xf>
    <xf numFmtId="168" fontId="18" fillId="0" borderId="0" xfId="0" applyNumberFormat="1" applyFont="1" applyFill="1" applyBorder="1" applyAlignment="1">
      <alignment horizontal="right"/>
    </xf>
    <xf numFmtId="0" fontId="9" fillId="39" borderId="0" xfId="21" applyFont="1" applyFill="1" applyBorder="1" applyAlignment="1" applyProtection="1">
      <alignment horizontal="center" vertical="center" wrapText="1"/>
      <protection locked="0"/>
    </xf>
    <xf numFmtId="0" fontId="14" fillId="39" borderId="11" xfId="21" applyFont="1" applyFill="1" applyBorder="1" applyAlignment="1" applyProtection="1">
      <alignment horizontal="center" vertical="center" wrapText="1"/>
      <protection locked="0"/>
    </xf>
    <xf numFmtId="0" fontId="18" fillId="39" borderId="31" xfId="0" applyFont="1" applyFill="1" applyBorder="1" applyAlignment="1">
      <alignment horizontal="center" vertical="center"/>
    </xf>
    <xf numFmtId="0" fontId="1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 vertical="center"/>
    </xf>
    <xf numFmtId="0" fontId="21" fillId="40" borderId="14" xfId="0" applyFont="1" applyFill="1" applyBorder="1" applyAlignment="1">
      <alignment horizontal="center" vertical="center" textRotation="90" wrapText="1"/>
    </xf>
    <xf numFmtId="0" fontId="21" fillId="39" borderId="14" xfId="0" applyFont="1" applyFill="1" applyBorder="1" applyAlignment="1">
      <alignment horizontal="center" vertical="center" textRotation="90" wrapText="1"/>
    </xf>
    <xf numFmtId="0" fontId="21" fillId="39" borderId="14" xfId="0" applyFont="1" applyFill="1" applyBorder="1" applyAlignment="1">
      <alignment horizontal="center" vertical="center" wrapText="1"/>
    </xf>
    <xf numFmtId="0" fontId="21" fillId="39" borderId="14" xfId="23" applyFont="1" applyFill="1" applyBorder="1" applyAlignment="1">
      <alignment horizontal="center" vertical="center" wrapText="1"/>
      <protection/>
    </xf>
    <xf numFmtId="0" fontId="23" fillId="39" borderId="14" xfId="23" applyFont="1" applyFill="1" applyBorder="1" applyAlignment="1">
      <alignment horizontal="center" vertical="center" wrapText="1"/>
      <protection/>
    </xf>
    <xf numFmtId="0" fontId="15" fillId="39" borderId="14" xfId="0" applyFont="1" applyFill="1" applyBorder="1" applyAlignment="1">
      <alignment horizontal="center" vertical="center"/>
    </xf>
    <xf numFmtId="0" fontId="25" fillId="39" borderId="14" xfId="0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8" fillId="39" borderId="0" xfId="0" applyFont="1" applyFill="1" applyBorder="1" applyAlignment="1">
      <alignment horizontal="left" wrapText="1"/>
    </xf>
    <xf numFmtId="0" fontId="21" fillId="39" borderId="14" xfId="0" applyFont="1" applyFill="1" applyBorder="1" applyAlignment="1">
      <alignment horizontal="center" vertical="center" textRotation="90"/>
    </xf>
    <xf numFmtId="0" fontId="18" fillId="39" borderId="14" xfId="23" applyFont="1" applyFill="1" applyBorder="1" applyAlignment="1">
      <alignment horizontal="center" vertical="center" wrapText="1"/>
      <protection/>
    </xf>
    <xf numFmtId="0" fontId="21" fillId="39" borderId="14" xfId="23" applyFont="1" applyFill="1" applyBorder="1" applyAlignment="1">
      <alignment horizontal="center" vertical="center" textRotation="90" wrapText="1"/>
      <protection/>
    </xf>
    <xf numFmtId="0" fontId="13" fillId="0" borderId="14" xfId="21" applyFont="1" applyFill="1" applyBorder="1" applyAlignment="1" applyProtection="1">
      <alignment horizontal="center" vertical="center" wrapText="1"/>
      <protection locked="0"/>
    </xf>
    <xf numFmtId="0" fontId="19" fillId="0" borderId="27" xfId="21" applyFont="1" applyFill="1" applyBorder="1" applyAlignment="1" applyProtection="1">
      <alignment horizontal="center" vertical="center" wrapText="1"/>
      <protection locked="0"/>
    </xf>
    <xf numFmtId="0" fontId="19" fillId="0" borderId="28" xfId="21" applyFont="1" applyFill="1" applyBorder="1" applyAlignment="1" applyProtection="1">
      <alignment horizontal="center" vertical="center" wrapText="1"/>
      <protection locked="0"/>
    </xf>
    <xf numFmtId="0" fontId="19" fillId="0" borderId="10" xfId="21" applyFont="1" applyFill="1" applyBorder="1" applyAlignment="1" applyProtection="1">
      <alignment horizontal="center" vertical="center" wrapText="1"/>
      <protection locked="0"/>
    </xf>
    <xf numFmtId="0" fontId="9" fillId="0" borderId="27" xfId="21" applyFont="1" applyFill="1" applyBorder="1" applyAlignment="1" applyProtection="1">
      <alignment horizontal="center" vertical="center" wrapText="1"/>
      <protection locked="0"/>
    </xf>
    <xf numFmtId="0" fontId="9" fillId="0" borderId="28" xfId="21" applyFont="1" applyFill="1" applyBorder="1" applyAlignment="1" applyProtection="1">
      <alignment horizontal="center" vertical="center" wrapText="1"/>
      <protection locked="0"/>
    </xf>
    <xf numFmtId="0" fontId="9" fillId="0" borderId="10" xfId="21" applyFont="1" applyFill="1" applyBorder="1" applyAlignment="1" applyProtection="1">
      <alignment horizontal="center" vertical="center" wrapText="1"/>
      <protection locked="0"/>
    </xf>
    <xf numFmtId="0" fontId="21" fillId="38" borderId="14" xfId="0" applyFont="1" applyFill="1" applyBorder="1" applyAlignment="1">
      <alignment horizontal="center" vertical="center" wrapText="1"/>
    </xf>
    <xf numFmtId="0" fontId="21" fillId="38" borderId="34" xfId="0" applyFont="1" applyFill="1" applyBorder="1" applyAlignment="1">
      <alignment horizontal="center" vertical="center" textRotation="90" wrapText="1"/>
    </xf>
    <xf numFmtId="0" fontId="21" fillId="38" borderId="14" xfId="23" applyFont="1" applyFill="1" applyBorder="1" applyAlignment="1">
      <alignment horizontal="center" vertical="center" wrapText="1"/>
      <protection/>
    </xf>
    <xf numFmtId="0" fontId="23" fillId="38" borderId="14" xfId="23" applyFont="1" applyFill="1" applyBorder="1" applyAlignment="1">
      <alignment horizontal="center" vertical="center" wrapText="1"/>
      <protection/>
    </xf>
    <xf numFmtId="0" fontId="15" fillId="38" borderId="14" xfId="0" applyFont="1" applyFill="1" applyBorder="1" applyAlignment="1">
      <alignment horizontal="center" vertical="center"/>
    </xf>
    <xf numFmtId="0" fontId="25" fillId="38" borderId="14" xfId="0" applyFont="1" applyFill="1" applyBorder="1" applyAlignment="1">
      <alignment horizontal="center" vertical="center"/>
    </xf>
    <xf numFmtId="0" fontId="56" fillId="38" borderId="14" xfId="0" applyFont="1" applyFill="1" applyBorder="1" applyAlignment="1">
      <alignment horizontal="center" vertical="center" textRotation="90"/>
    </xf>
    <xf numFmtId="0" fontId="21" fillId="38" borderId="14" xfId="23" applyFont="1" applyFill="1" applyBorder="1" applyAlignment="1">
      <alignment horizontal="center" vertical="center" textRotation="90" wrapText="1"/>
      <protection/>
    </xf>
    <xf numFmtId="0" fontId="48" fillId="38" borderId="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left" wrapText="1"/>
    </xf>
    <xf numFmtId="168" fontId="18" fillId="38" borderId="0" xfId="0" applyNumberFormat="1" applyFont="1" applyFill="1" applyBorder="1" applyAlignment="1">
      <alignment horizontal="right"/>
    </xf>
    <xf numFmtId="0" fontId="9" fillId="0" borderId="11" xfId="163" applyFont="1" applyFill="1" applyBorder="1" applyAlignment="1">
      <alignment horizontal="center" vertical="center"/>
      <protection/>
    </xf>
    <xf numFmtId="166" fontId="16" fillId="0" borderId="27" xfId="160" applyNumberFormat="1" applyFont="1" applyFill="1" applyBorder="1" applyAlignment="1">
      <alignment horizontal="center" vertical="center"/>
      <protection/>
    </xf>
    <xf numFmtId="166" fontId="16" fillId="0" borderId="10" xfId="160" applyNumberFormat="1" applyFont="1" applyFill="1" applyBorder="1" applyAlignment="1">
      <alignment horizontal="center" vertical="center"/>
      <protection/>
    </xf>
    <xf numFmtId="0" fontId="59" fillId="0" borderId="0" xfId="147" applyFont="1" applyBorder="1" applyAlignment="1">
      <alignment horizontal="center" vertical="center"/>
      <protection/>
    </xf>
    <xf numFmtId="0" fontId="58" fillId="0" borderId="0" xfId="138" applyFont="1" applyFill="1" applyBorder="1" applyAlignment="1">
      <alignment horizontal="center" vertical="center"/>
      <protection/>
    </xf>
    <xf numFmtId="164" fontId="18" fillId="0" borderId="35" xfId="163" applyNumberFormat="1" applyFont="1" applyFill="1" applyBorder="1" applyAlignment="1">
      <alignment horizontal="center" vertical="center" wrapText="1"/>
      <protection/>
    </xf>
    <xf numFmtId="164" fontId="18" fillId="0" borderId="36" xfId="163" applyNumberFormat="1" applyFont="1" applyFill="1" applyBorder="1" applyAlignment="1">
      <alignment horizontal="center" vertical="center" wrapText="1"/>
      <protection/>
    </xf>
    <xf numFmtId="164" fontId="18" fillId="0" borderId="29" xfId="163" applyNumberFormat="1" applyFont="1" applyFill="1" applyBorder="1" applyAlignment="1">
      <alignment horizontal="center" vertical="center" wrapText="1"/>
      <protection/>
    </xf>
    <xf numFmtId="164" fontId="18" fillId="0" borderId="37" xfId="163" applyNumberFormat="1" applyFont="1" applyFill="1" applyBorder="1" applyAlignment="1">
      <alignment horizontal="center" vertical="center" wrapText="1"/>
      <protection/>
    </xf>
    <xf numFmtId="0" fontId="18" fillId="0" borderId="11" xfId="165" applyFont="1" applyFill="1" applyBorder="1" applyAlignment="1">
      <alignment horizontal="center" vertical="center" textRotation="90" wrapText="1"/>
      <protection/>
    </xf>
    <xf numFmtId="164" fontId="23" fillId="0" borderId="11" xfId="163" applyNumberFormat="1" applyFont="1" applyFill="1" applyBorder="1" applyAlignment="1">
      <alignment horizontal="center" vertical="center" wrapText="1"/>
      <protection/>
    </xf>
    <xf numFmtId="0" fontId="18" fillId="0" borderId="11" xfId="163" applyFont="1" applyFill="1" applyBorder="1" applyAlignment="1">
      <alignment horizontal="center" vertical="center" textRotation="90"/>
      <protection/>
    </xf>
    <xf numFmtId="0" fontId="23" fillId="0" borderId="11" xfId="163" applyFont="1" applyFill="1" applyBorder="1" applyAlignment="1">
      <alignment horizontal="center" vertical="center" wrapText="1"/>
      <protection/>
    </xf>
    <xf numFmtId="0" fontId="21" fillId="0" borderId="11" xfId="23" applyFont="1" applyFill="1" applyBorder="1" applyAlignment="1">
      <alignment horizontal="center" vertical="center" wrapText="1"/>
      <protection/>
    </xf>
    <xf numFmtId="0" fontId="18" fillId="0" borderId="11" xfId="165" applyFont="1" applyFill="1" applyBorder="1" applyAlignment="1">
      <alignment horizontal="center" vertical="center" wrapText="1"/>
      <protection/>
    </xf>
  </cellXfs>
  <cellStyles count="1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210(1)" xfId="20"/>
    <cellStyle name="Обычный_выездка образец техно" xfId="21"/>
    <cellStyle name="Обычный_Выездка ноябрь 2010 г." xfId="22"/>
    <cellStyle name="Обычный_Лист1" xfId="23"/>
    <cellStyle name="Обычный_Детские выездка.xls5" xfId="24"/>
    <cellStyle name="Обычный_Детские выездка.xls5_старт фаворит" xfId="25"/>
    <cellStyle name="Обычный_Тех.рез.езда молод.лош." xfId="26"/>
    <cellStyle name="Обычный 2" xfId="27"/>
    <cellStyle name="Обычный_Россия (В) юниоры" xfId="28"/>
    <cellStyle name="Обычный_Выездка ноябрь 2010 г. 2 2" xfId="29"/>
    <cellStyle name="Обычный_ЧМ выездка" xfId="30"/>
    <cellStyle name="Обычный_Выездка технические1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— акцент1" xfId="38"/>
    <cellStyle name="20% - Акцент1 2" xfId="39"/>
    <cellStyle name="20% — акцент2" xfId="40"/>
    <cellStyle name="20% - Акцент2 2" xfId="41"/>
    <cellStyle name="20% — акцент3" xfId="42"/>
    <cellStyle name="20% - Акцент3 2" xfId="43"/>
    <cellStyle name="20% — акцент4" xfId="44"/>
    <cellStyle name="20% - Акцент4 2" xfId="45"/>
    <cellStyle name="20% — акцент5" xfId="46"/>
    <cellStyle name="20% - Акцент5 2" xfId="47"/>
    <cellStyle name="20% — акцент6" xfId="48"/>
    <cellStyle name="20% - Акцент6 2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40% — акцент1" xfId="56"/>
    <cellStyle name="40% - Акцент1 2" xfId="57"/>
    <cellStyle name="40% — акцент2" xfId="58"/>
    <cellStyle name="40% - Акцент2 2" xfId="59"/>
    <cellStyle name="40% — акцент3" xfId="60"/>
    <cellStyle name="40% - Акцент3 2" xfId="61"/>
    <cellStyle name="40% — акцент4" xfId="62"/>
    <cellStyle name="40% - Акцент4 2" xfId="63"/>
    <cellStyle name="40% — акцент5" xfId="64"/>
    <cellStyle name="40% - Акцент5 2" xfId="65"/>
    <cellStyle name="40% — акцент6" xfId="66"/>
    <cellStyle name="40% - Акцент6 2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60% — акцент1" xfId="74"/>
    <cellStyle name="60% - Акцент1 2" xfId="75"/>
    <cellStyle name="60% — акцент2" xfId="76"/>
    <cellStyle name="60% - Акцент2 2" xfId="77"/>
    <cellStyle name="60% — акцент3" xfId="78"/>
    <cellStyle name="60% - Акцент3 2" xfId="79"/>
    <cellStyle name="60% — акцент4" xfId="80"/>
    <cellStyle name="60% - Акцент4 2" xfId="81"/>
    <cellStyle name="60% — акцент5" xfId="82"/>
    <cellStyle name="60% - Акцент5 2" xfId="83"/>
    <cellStyle name="60% — акцент6" xfId="84"/>
    <cellStyle name="60% - Акцент6 2" xfId="85"/>
    <cellStyle name="Accent1" xfId="86"/>
    <cellStyle name="Accent2" xfId="87"/>
    <cellStyle name="Accent3" xfId="88"/>
    <cellStyle name="Accent4" xfId="89"/>
    <cellStyle name="Accent5" xfId="90"/>
    <cellStyle name="Accent6" xfId="91"/>
    <cellStyle name="Bad" xfId="92"/>
    <cellStyle name="Calculation" xfId="93"/>
    <cellStyle name="Check Cell" xfId="94"/>
    <cellStyle name="Explanatory Text" xfId="95"/>
    <cellStyle name="Good" xfId="96"/>
    <cellStyle name="Heading 1" xfId="97"/>
    <cellStyle name="Heading 2" xfId="98"/>
    <cellStyle name="Heading 3" xfId="99"/>
    <cellStyle name="Heading 4" xfId="100"/>
    <cellStyle name="Input" xfId="101"/>
    <cellStyle name="Linked Cell" xfId="102"/>
    <cellStyle name="Neutral" xfId="103"/>
    <cellStyle name="Note" xfId="104"/>
    <cellStyle name="Output" xfId="105"/>
    <cellStyle name="TableStyleLight1" xfId="106"/>
    <cellStyle name="Title" xfId="107"/>
    <cellStyle name="Total" xfId="108"/>
    <cellStyle name="Warning Text" xfId="109"/>
    <cellStyle name="Акцент1 2" xfId="110"/>
    <cellStyle name="Акцент2 2" xfId="111"/>
    <cellStyle name="Акцент3 2" xfId="112"/>
    <cellStyle name="Акцент4 2" xfId="113"/>
    <cellStyle name="Акцент5 2" xfId="114"/>
    <cellStyle name="Акцент6 2" xfId="115"/>
    <cellStyle name="Ввод  2" xfId="116"/>
    <cellStyle name="Вывод 2" xfId="117"/>
    <cellStyle name="Вычисление 2" xfId="118"/>
    <cellStyle name="Денежный 2" xfId="119"/>
    <cellStyle name="Заголовок 1 2" xfId="120"/>
    <cellStyle name="Заголовок 2 2" xfId="121"/>
    <cellStyle name="Заголовок 3 2" xfId="122"/>
    <cellStyle name="Заголовок 4 2" xfId="123"/>
    <cellStyle name="Итог 2" xfId="124"/>
    <cellStyle name="Контрольная ячейка 2" xfId="125"/>
    <cellStyle name="Название 2" xfId="126"/>
    <cellStyle name="Нейтральный 2" xfId="127"/>
    <cellStyle name="Обычный 10" xfId="128"/>
    <cellStyle name="Обычный 10 2" xfId="129"/>
    <cellStyle name="Обычный 2 2" xfId="130"/>
    <cellStyle name="Обычный 2 2 2" xfId="131"/>
    <cellStyle name="Обычный 2 2 3" xfId="132"/>
    <cellStyle name="Обычный 2 2 4" xfId="133"/>
    <cellStyle name="Обычный 2 2 5" xfId="134"/>
    <cellStyle name="Обычный 2 3" xfId="135"/>
    <cellStyle name="Обычный 2 3 2" xfId="136"/>
    <cellStyle name="Обычный 2 3 3" xfId="137"/>
    <cellStyle name="Обычный 2 4" xfId="138"/>
    <cellStyle name="Обычный 2_Выездка ноябрь 2010 г." xfId="139"/>
    <cellStyle name="Обычный 3" xfId="140"/>
    <cellStyle name="Обычный 3 2" xfId="141"/>
    <cellStyle name="Обычный 3 3" xfId="142"/>
    <cellStyle name="Обычный 3 3 2" xfId="143"/>
    <cellStyle name="Обычный 3 4" xfId="144"/>
    <cellStyle name="Обычный 3_Троеборье спартакиада 2014" xfId="145"/>
    <cellStyle name="Обычный 4" xfId="146"/>
    <cellStyle name="Обычный 4 2" xfId="147"/>
    <cellStyle name="Обычный 4 2 2" xfId="148"/>
    <cellStyle name="Обычный 5" xfId="149"/>
    <cellStyle name="Обычный 5 2" xfId="150"/>
    <cellStyle name="Обычный 6" xfId="151"/>
    <cellStyle name="Обычный 6 2" xfId="152"/>
    <cellStyle name="Обычный 6 3" xfId="153"/>
    <cellStyle name="Обычный 6 4" xfId="154"/>
    <cellStyle name="Обычный 7" xfId="155"/>
    <cellStyle name="Обычный 8" xfId="156"/>
    <cellStyle name="Обычный 8 2" xfId="157"/>
    <cellStyle name="Обычный 9" xfId="158"/>
    <cellStyle name="Обычный_Выездка ноябрь 2010 г. 2" xfId="159"/>
    <cellStyle name="Обычный_выездка протоколы" xfId="160"/>
    <cellStyle name="Обычный_Выездка технические1_Подушкинр выездка.июль" xfId="161"/>
    <cellStyle name="Обычный_Измайлово-2003 2" xfId="162"/>
    <cellStyle name="Обычный_Липецк 2009" xfId="163"/>
    <cellStyle name="Обычный_Лист1 2" xfId="164"/>
    <cellStyle name="Обычный_Лист1 2 2" xfId="165"/>
    <cellStyle name="Обычный_Нижний-10" xfId="166"/>
    <cellStyle name="Плохой 2" xfId="167"/>
    <cellStyle name="Пояснение 2" xfId="168"/>
    <cellStyle name="Примечание 2" xfId="169"/>
    <cellStyle name="Процентный 2" xfId="170"/>
    <cellStyle name="Связанная ячейка 2" xfId="171"/>
    <cellStyle name="Текст предупреждения 2" xfId="172"/>
    <cellStyle name="Хороший 2" xfId="17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57150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15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1</xdr:row>
      <xdr:rowOff>381000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0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533400</xdr:colOff>
      <xdr:row>4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57150"/>
          <a:ext cx="8953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638175</xdr:colOff>
      <xdr:row>4</xdr:row>
      <xdr:rowOff>190500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19050</xdr:rowOff>
    </xdr:from>
    <xdr:to>
      <xdr:col>1</xdr:col>
      <xdr:colOff>638175</xdr:colOff>
      <xdr:row>4</xdr:row>
      <xdr:rowOff>228600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9050"/>
          <a:ext cx="9620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85725</xdr:rowOff>
    </xdr:from>
    <xdr:to>
      <xdr:col>1</xdr:col>
      <xdr:colOff>571500</xdr:colOff>
      <xdr:row>3</xdr:row>
      <xdr:rowOff>200025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85725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J18"/>
  <sheetViews>
    <sheetView view="pageBreakPreview" zoomScale="80" zoomScaleSheetLayoutView="80" workbookViewId="0" topLeftCell="A6">
      <selection activeCell="E24" sqref="E24"/>
    </sheetView>
  </sheetViews>
  <sheetFormatPr defaultColWidth="10.66015625" defaultRowHeight="12.75"/>
  <cols>
    <col min="1" max="1" width="7.16015625" style="62" customWidth="1"/>
    <col min="2" max="2" width="30.16015625" style="62" customWidth="1"/>
    <col min="3" max="3" width="10.66015625" style="62" hidden="1" customWidth="1"/>
    <col min="4" max="4" width="6.33203125" style="63" customWidth="1"/>
    <col min="5" max="5" width="49.33203125" style="62" customWidth="1"/>
    <col min="6" max="6" width="10.66015625" style="62" hidden="1" customWidth="1"/>
    <col min="7" max="7" width="10.66015625" style="63" hidden="1" customWidth="1"/>
    <col min="8" max="8" width="29.33203125" style="62" customWidth="1"/>
    <col min="9" max="9" width="10.66015625" style="62" hidden="1" customWidth="1"/>
    <col min="10" max="10" width="9.66015625" style="64" customWidth="1"/>
    <col min="11" max="11" width="12.83203125" style="65" customWidth="1"/>
    <col min="12" max="12" width="5.83203125" style="62" customWidth="1"/>
    <col min="13" max="13" width="9.16015625" style="64" customWidth="1"/>
    <col min="14" max="14" width="14.33203125" style="65" customWidth="1"/>
    <col min="15" max="15" width="5.83203125" style="62" customWidth="1"/>
    <col min="16" max="16" width="10.83203125" style="64" customWidth="1"/>
    <col min="17" max="17" width="14" style="65" customWidth="1"/>
    <col min="18" max="18" width="6" style="62" customWidth="1"/>
    <col min="19" max="20" width="6.33203125" style="62" customWidth="1"/>
    <col min="21" max="21" width="10.16015625" style="62" customWidth="1"/>
    <col min="22" max="22" width="10.66015625" style="62" hidden="1" customWidth="1"/>
    <col min="23" max="23" width="15" style="65" customWidth="1"/>
    <col min="24" max="25" width="10.66015625" style="62" hidden="1" customWidth="1"/>
    <col min="26" max="16384" width="10.66015625" style="62" customWidth="1"/>
  </cols>
  <sheetData>
    <row r="1" spans="1:36" s="9" customFormat="1" ht="13.8" hidden="1">
      <c r="A1" s="1" t="s">
        <v>0</v>
      </c>
      <c r="B1" s="2"/>
      <c r="C1" s="1" t="s">
        <v>1</v>
      </c>
      <c r="D1" s="3"/>
      <c r="E1" s="2"/>
      <c r="F1" s="1" t="s">
        <v>2</v>
      </c>
      <c r="G1" s="4"/>
      <c r="H1" s="2"/>
      <c r="I1" s="2"/>
      <c r="J1" s="5"/>
      <c r="K1" s="6" t="s">
        <v>3</v>
      </c>
      <c r="L1" s="7"/>
      <c r="M1" s="5"/>
      <c r="N1" s="6" t="s">
        <v>4</v>
      </c>
      <c r="O1" s="7"/>
      <c r="P1" s="5"/>
      <c r="Q1" s="6" t="s">
        <v>5</v>
      </c>
      <c r="R1" s="7"/>
      <c r="S1" s="7"/>
      <c r="T1" s="7"/>
      <c r="U1" s="7"/>
      <c r="V1" s="7"/>
      <c r="W1" s="8" t="s">
        <v>6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J1" s="10"/>
    </row>
    <row r="2" spans="1:24" s="11" customFormat="1" ht="34.5" customHeight="1">
      <c r="A2" s="386" t="s">
        <v>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4" s="13" customFormat="1" ht="27.75" customHeight="1" hidden="1">
      <c r="A3" s="387" t="s">
        <v>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12"/>
    </row>
    <row r="4" spans="1:25" s="15" customFormat="1" ht="34.5" customHeight="1">
      <c r="A4" s="388" t="s">
        <v>9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14" t="s">
        <v>10</v>
      </c>
    </row>
    <row r="5" spans="1:25" s="18" customFormat="1" ht="30.75" customHeight="1">
      <c r="A5" s="389" t="s">
        <v>11</v>
      </c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16"/>
      <c r="Y5" s="17"/>
    </row>
    <row r="6" spans="1:25" s="19" customFormat="1" ht="34.5" customHeight="1">
      <c r="A6" s="390" t="s">
        <v>12</v>
      </c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</row>
    <row r="7" spans="1:24" s="23" customFormat="1" ht="21.75" customHeight="1" thickBot="1">
      <c r="A7" s="391" t="s">
        <v>13</v>
      </c>
      <c r="B7" s="391"/>
      <c r="C7" s="391"/>
      <c r="D7" s="391"/>
      <c r="E7" s="391"/>
      <c r="F7" s="20"/>
      <c r="G7" s="20"/>
      <c r="H7" s="21"/>
      <c r="I7" s="21"/>
      <c r="J7" s="22"/>
      <c r="K7" s="22"/>
      <c r="L7" s="22"/>
      <c r="M7" s="22"/>
      <c r="N7" s="22"/>
      <c r="O7" s="22"/>
      <c r="P7" s="22"/>
      <c r="Q7" s="22"/>
      <c r="R7" s="392" t="s">
        <v>14</v>
      </c>
      <c r="S7" s="392"/>
      <c r="T7" s="392"/>
      <c r="U7" s="392"/>
      <c r="V7" s="392"/>
      <c r="W7" s="392"/>
      <c r="X7" s="392"/>
    </row>
    <row r="8" spans="1:24" s="25" customFormat="1" ht="13.5" customHeight="1" thickBot="1">
      <c r="A8" s="382" t="s">
        <v>15</v>
      </c>
      <c r="B8" s="376" t="s">
        <v>16</v>
      </c>
      <c r="C8" s="384" t="s">
        <v>17</v>
      </c>
      <c r="D8" s="384" t="s">
        <v>18</v>
      </c>
      <c r="E8" s="378" t="s">
        <v>19</v>
      </c>
      <c r="F8" s="376" t="s">
        <v>20</v>
      </c>
      <c r="G8" s="376" t="s">
        <v>21</v>
      </c>
      <c r="H8" s="378" t="s">
        <v>22</v>
      </c>
      <c r="I8" s="24"/>
      <c r="J8" s="380" t="s">
        <v>23</v>
      </c>
      <c r="K8" s="380"/>
      <c r="L8" s="380"/>
      <c r="M8" s="381" t="s">
        <v>24</v>
      </c>
      <c r="N8" s="381"/>
      <c r="O8" s="381"/>
      <c r="P8" s="380" t="s">
        <v>25</v>
      </c>
      <c r="Q8" s="380"/>
      <c r="R8" s="380"/>
      <c r="S8" s="368" t="s">
        <v>26</v>
      </c>
      <c r="T8" s="368" t="s">
        <v>27</v>
      </c>
      <c r="U8" s="370" t="s">
        <v>28</v>
      </c>
      <c r="V8" s="370" t="s">
        <v>29</v>
      </c>
      <c r="W8" s="372" t="s">
        <v>30</v>
      </c>
      <c r="X8" s="374" t="s">
        <v>31</v>
      </c>
    </row>
    <row r="9" spans="1:24" s="25" customFormat="1" ht="37.95" customHeight="1" thickBot="1">
      <c r="A9" s="383"/>
      <c r="B9" s="377"/>
      <c r="C9" s="385"/>
      <c r="D9" s="385"/>
      <c r="E9" s="379"/>
      <c r="F9" s="377"/>
      <c r="G9" s="377"/>
      <c r="H9" s="379"/>
      <c r="I9" s="26"/>
      <c r="J9" s="27" t="s">
        <v>32</v>
      </c>
      <c r="K9" s="28" t="s">
        <v>33</v>
      </c>
      <c r="L9" s="29" t="s">
        <v>34</v>
      </c>
      <c r="M9" s="27" t="s">
        <v>32</v>
      </c>
      <c r="N9" s="28" t="s">
        <v>33</v>
      </c>
      <c r="O9" s="29" t="s">
        <v>34</v>
      </c>
      <c r="P9" s="27" t="s">
        <v>32</v>
      </c>
      <c r="Q9" s="28" t="s">
        <v>33</v>
      </c>
      <c r="R9" s="29" t="s">
        <v>34</v>
      </c>
      <c r="S9" s="369"/>
      <c r="T9" s="369"/>
      <c r="U9" s="371"/>
      <c r="V9" s="371"/>
      <c r="W9" s="373"/>
      <c r="X9" s="374"/>
    </row>
    <row r="10" spans="1:25" s="18" customFormat="1" ht="46.5" customHeight="1" hidden="1">
      <c r="A10" s="375" t="s">
        <v>35</v>
      </c>
      <c r="B10" s="375"/>
      <c r="C10" s="375"/>
      <c r="D10" s="375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67"/>
      <c r="Y10" s="17"/>
    </row>
    <row r="11" spans="1:24" s="18" customFormat="1" ht="46.5" customHeight="1" hidden="1">
      <c r="A11" s="30">
        <v>1</v>
      </c>
      <c r="B11" s="31" t="s">
        <v>36</v>
      </c>
      <c r="C11" s="32"/>
      <c r="D11" s="33"/>
      <c r="E11" s="34" t="s">
        <v>37</v>
      </c>
      <c r="F11" s="35"/>
      <c r="G11" s="36" t="s">
        <v>38</v>
      </c>
      <c r="H11" s="37" t="s">
        <v>13</v>
      </c>
      <c r="I11" s="38"/>
      <c r="J11" s="39">
        <v>122.5</v>
      </c>
      <c r="K11" s="40">
        <f>J11/1.9</f>
        <v>64.47368421052632</v>
      </c>
      <c r="L11" s="41">
        <f>RANK(K11,$K$11:$K$11,0)</f>
        <v>1</v>
      </c>
      <c r="M11" s="39">
        <v>127.5</v>
      </c>
      <c r="N11" s="40">
        <f>M11/1.9</f>
        <v>67.10526315789474</v>
      </c>
      <c r="O11" s="41">
        <f>RANK(N11,$N$11:$N$11,0)</f>
        <v>1</v>
      </c>
      <c r="P11" s="39">
        <v>123</v>
      </c>
      <c r="Q11" s="40">
        <f>P11/1.9</f>
        <v>64.73684210526316</v>
      </c>
      <c r="R11" s="41">
        <f>RANK(Q11,$Q$11:$Q$11,0)</f>
        <v>1</v>
      </c>
      <c r="S11" s="41"/>
      <c r="T11" s="41"/>
      <c r="U11" s="42">
        <f>P11+M11+J11</f>
        <v>373</v>
      </c>
      <c r="V11" s="43"/>
      <c r="W11" s="40">
        <f>(K11+N11+Q11)/3</f>
        <v>65.43859649122807</v>
      </c>
      <c r="X11" s="17"/>
    </row>
    <row r="12" spans="1:25" s="18" customFormat="1" ht="46.5" customHeight="1">
      <c r="A12" s="367" t="s">
        <v>39</v>
      </c>
      <c r="B12" s="367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17"/>
    </row>
    <row r="13" spans="1:24" s="18" customFormat="1" ht="46.5" customHeight="1">
      <c r="A13" s="30">
        <f>RANK(W13,$W$13:$W$15)</f>
        <v>1</v>
      </c>
      <c r="B13" s="44" t="s">
        <v>40</v>
      </c>
      <c r="C13" s="45"/>
      <c r="D13" s="46"/>
      <c r="E13" s="47" t="s">
        <v>41</v>
      </c>
      <c r="F13" s="48"/>
      <c r="G13" s="49" t="s">
        <v>38</v>
      </c>
      <c r="H13" s="49" t="s">
        <v>13</v>
      </c>
      <c r="I13" s="38"/>
      <c r="J13" s="39">
        <v>129.5</v>
      </c>
      <c r="K13" s="40">
        <f>J13/1.9</f>
        <v>68.15789473684211</v>
      </c>
      <c r="L13" s="41">
        <f>RANK(K13,$K$13:$K$15,0)</f>
        <v>2</v>
      </c>
      <c r="M13" s="39">
        <v>128.5</v>
      </c>
      <c r="N13" s="40">
        <f>M13/1.9</f>
        <v>67.63157894736842</v>
      </c>
      <c r="O13" s="41">
        <f>RANK(N13,$N$13:$N$15,0)</f>
        <v>1</v>
      </c>
      <c r="P13" s="39">
        <v>128</v>
      </c>
      <c r="Q13" s="40">
        <f>P13/1.9</f>
        <v>67.36842105263158</v>
      </c>
      <c r="R13" s="41">
        <f>RANK(Q13,$Q$13:$Q$15,0)</f>
        <v>1</v>
      </c>
      <c r="S13" s="41"/>
      <c r="T13" s="41"/>
      <c r="U13" s="42">
        <f>P13+M13+J13</f>
        <v>386</v>
      </c>
      <c r="V13" s="43"/>
      <c r="W13" s="40">
        <f>(K13+N13+Q13)/3</f>
        <v>67.71929824561403</v>
      </c>
      <c r="X13" s="50"/>
    </row>
    <row r="14" spans="1:24" s="18" customFormat="1" ht="46.5" customHeight="1">
      <c r="A14" s="30">
        <f>RANK(W14,$W$13:$W$15)</f>
        <v>2</v>
      </c>
      <c r="B14" s="51" t="s">
        <v>42</v>
      </c>
      <c r="C14" s="52"/>
      <c r="D14" s="53"/>
      <c r="E14" s="51" t="s">
        <v>43</v>
      </c>
      <c r="F14" s="48" t="s">
        <v>44</v>
      </c>
      <c r="G14" s="46" t="s">
        <v>38</v>
      </c>
      <c r="H14" s="54" t="s">
        <v>13</v>
      </c>
      <c r="I14" s="38"/>
      <c r="J14" s="39">
        <v>132</v>
      </c>
      <c r="K14" s="40">
        <f>J14/1.9</f>
        <v>69.47368421052632</v>
      </c>
      <c r="L14" s="41">
        <f>RANK(K14,$K$13:$K$15,0)</f>
        <v>1</v>
      </c>
      <c r="M14" s="39">
        <v>127</v>
      </c>
      <c r="N14" s="40">
        <f>M14/1.9</f>
        <v>66.8421052631579</v>
      </c>
      <c r="O14" s="41">
        <f>RANK(N14,$N$13:$N$15,0)</f>
        <v>2</v>
      </c>
      <c r="P14" s="39">
        <v>124</v>
      </c>
      <c r="Q14" s="40">
        <f>P14/1.9</f>
        <v>65.26315789473685</v>
      </c>
      <c r="R14" s="41">
        <f>RANK(Q14,$Q$13:$Q$15,0)</f>
        <v>2</v>
      </c>
      <c r="S14" s="41"/>
      <c r="T14" s="41"/>
      <c r="U14" s="42">
        <f>P14+M14+J14</f>
        <v>383</v>
      </c>
      <c r="V14" s="43"/>
      <c r="W14" s="40">
        <f>(K14+N14+Q14)/3</f>
        <v>67.19298245614036</v>
      </c>
      <c r="X14" s="50"/>
    </row>
    <row r="15" spans="1:24" s="18" customFormat="1" ht="46.5" customHeight="1">
      <c r="A15" s="30">
        <f>RANK(W15,$W$13:$W$15)</f>
        <v>3</v>
      </c>
      <c r="B15" s="44" t="s">
        <v>45</v>
      </c>
      <c r="C15" s="45" t="s">
        <v>46</v>
      </c>
      <c r="D15" s="46" t="s">
        <v>47</v>
      </c>
      <c r="E15" s="51" t="s">
        <v>48</v>
      </c>
      <c r="F15" s="55"/>
      <c r="G15" s="49" t="s">
        <v>38</v>
      </c>
      <c r="H15" s="49" t="s">
        <v>13</v>
      </c>
      <c r="I15" s="38"/>
      <c r="J15" s="39">
        <v>124</v>
      </c>
      <c r="K15" s="40">
        <f>J15/1.9</f>
        <v>65.26315789473685</v>
      </c>
      <c r="L15" s="41">
        <f>RANK(K15,$K$13:$K$15,0)</f>
        <v>3</v>
      </c>
      <c r="M15" s="39">
        <v>123</v>
      </c>
      <c r="N15" s="40">
        <f>M15/1.9</f>
        <v>64.73684210526316</v>
      </c>
      <c r="O15" s="41">
        <f>RANK(N15,$N$13:$N$15,0)</f>
        <v>3</v>
      </c>
      <c r="P15" s="39">
        <v>123.5</v>
      </c>
      <c r="Q15" s="40">
        <f>P15/1.9</f>
        <v>65</v>
      </c>
      <c r="R15" s="41">
        <f>RANK(Q15,$Q$13:$Q$15,0)</f>
        <v>3</v>
      </c>
      <c r="S15" s="41"/>
      <c r="T15" s="41"/>
      <c r="U15" s="42">
        <f>P15+M15+J15</f>
        <v>370.5</v>
      </c>
      <c r="V15" s="43"/>
      <c r="W15" s="40">
        <f>(K15+N15+Q15)/3</f>
        <v>65</v>
      </c>
      <c r="X15" s="50"/>
    </row>
    <row r="16" spans="1:24" s="57" customFormat="1" ht="56.25" customHeight="1">
      <c r="A16" s="56" t="s">
        <v>49</v>
      </c>
      <c r="E16" s="58"/>
      <c r="H16" s="59" t="s">
        <v>50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X16" s="60"/>
    </row>
    <row r="17" spans="1:24" s="57" customFormat="1" ht="57.75" customHeight="1">
      <c r="A17" s="56" t="s">
        <v>51</v>
      </c>
      <c r="E17" s="58"/>
      <c r="H17" s="61" t="s">
        <v>52</v>
      </c>
      <c r="R17" s="56"/>
      <c r="X17" s="60"/>
    </row>
    <row r="18" ht="12.75">
      <c r="W18" s="62"/>
    </row>
  </sheetData>
  <sheetProtection selectLockedCells="1" selectUnlockedCells="1"/>
  <mergeCells count="26">
    <mergeCell ref="D8:D9"/>
    <mergeCell ref="E8:E9"/>
    <mergeCell ref="F8:F9"/>
    <mergeCell ref="A2:X2"/>
    <mergeCell ref="A3:W3"/>
    <mergeCell ref="A4:X4"/>
    <mergeCell ref="A5:W5"/>
    <mergeCell ref="A6:Y6"/>
    <mergeCell ref="A7:E7"/>
    <mergeCell ref="R7:X7"/>
    <mergeCell ref="A12:X12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  <mergeCell ref="A8:A9"/>
    <mergeCell ref="B8:B9"/>
    <mergeCell ref="C8:C9"/>
  </mergeCells>
  <conditionalFormatting sqref="B11">
    <cfRule type="duplicateValues" priority="1" dxfId="0" stopIfTrue="1">
      <formula>AND(COUNTIF($B$11:$B$11,B11)&gt;1,NOT(ISBLANK(B11)))</formula>
    </cfRule>
  </conditionalFormatting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13"/>
  <sheetViews>
    <sheetView view="pageBreakPreview" zoomScale="70" zoomScaleSheetLayoutView="70" workbookViewId="0" topLeftCell="A2">
      <selection activeCell="Q12" sqref="Q12"/>
    </sheetView>
  </sheetViews>
  <sheetFormatPr defaultColWidth="9.33203125" defaultRowHeight="12.75"/>
  <cols>
    <col min="1" max="1" width="7.66015625" style="92" customWidth="1"/>
    <col min="2" max="2" width="23.5" style="96" customWidth="1"/>
    <col min="3" max="3" width="9.33203125" style="96" hidden="1" customWidth="1"/>
    <col min="4" max="4" width="9.16015625" style="92" customWidth="1"/>
    <col min="5" max="5" width="36.5" style="92" customWidth="1"/>
    <col min="6" max="7" width="9.33203125" style="92" hidden="1" customWidth="1"/>
    <col min="8" max="8" width="28.66015625" style="92" customWidth="1"/>
    <col min="9" max="9" width="9.66015625" style="94" customWidth="1"/>
    <col min="10" max="10" width="9.66015625" style="92" customWidth="1"/>
    <col min="11" max="16" width="9.66015625" style="95" customWidth="1"/>
    <col min="17" max="17" width="11.5" style="94" customWidth="1"/>
    <col min="18" max="18" width="11.5" style="95" customWidth="1"/>
    <col min="19" max="19" width="16" style="92" customWidth="1"/>
    <col min="20" max="20" width="9.33203125" style="92" hidden="1" customWidth="1"/>
    <col min="21" max="21" width="9.33203125" style="95" hidden="1" customWidth="1"/>
    <col min="22" max="16384" width="9.33203125" style="92" customWidth="1"/>
  </cols>
  <sheetData>
    <row r="1" spans="1:21" s="69" customFormat="1" ht="14.25" customHeight="1" hidden="1">
      <c r="A1" s="66" t="s">
        <v>0</v>
      </c>
      <c r="B1" s="67"/>
      <c r="C1" s="67"/>
      <c r="D1" s="67"/>
      <c r="E1" s="68"/>
      <c r="F1" s="68"/>
      <c r="G1" s="68"/>
      <c r="I1" s="70"/>
      <c r="J1" s="71"/>
      <c r="K1" s="72" t="s">
        <v>4</v>
      </c>
      <c r="L1" s="72"/>
      <c r="M1" s="72"/>
      <c r="N1" s="72"/>
      <c r="O1" s="72"/>
      <c r="P1" s="72"/>
      <c r="Q1" s="70"/>
      <c r="R1" s="72" t="s">
        <v>5</v>
      </c>
      <c r="S1" s="71"/>
      <c r="T1" s="71"/>
      <c r="U1" s="73" t="s">
        <v>6</v>
      </c>
    </row>
    <row r="2" spans="1:21" s="11" customFormat="1" ht="34.5" customHeight="1">
      <c r="A2" s="386" t="s">
        <v>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</row>
    <row r="3" spans="1:21" s="13" customFormat="1" ht="27.75" customHeight="1">
      <c r="A3" s="387" t="s">
        <v>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</row>
    <row r="4" spans="1:21" s="74" customFormat="1" ht="34.5" customHeight="1">
      <c r="A4" s="398" t="s">
        <v>53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</row>
    <row r="5" spans="1:21" s="19" customFormat="1" ht="34.5" customHeight="1">
      <c r="A5" s="390" t="s">
        <v>54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</row>
    <row r="6" spans="1:25" s="23" customFormat="1" ht="21.75" customHeight="1">
      <c r="A6" s="391" t="s">
        <v>13</v>
      </c>
      <c r="B6" s="391"/>
      <c r="C6" s="391"/>
      <c r="D6" s="391"/>
      <c r="E6" s="391"/>
      <c r="F6" s="20"/>
      <c r="G6" s="20"/>
      <c r="H6" s="21"/>
      <c r="I6" s="21"/>
      <c r="J6" s="22"/>
      <c r="K6" s="22"/>
      <c r="L6" s="22"/>
      <c r="M6" s="22"/>
      <c r="N6" s="22"/>
      <c r="O6" s="22"/>
      <c r="P6" s="22"/>
      <c r="R6" s="75"/>
      <c r="S6" s="76" t="s">
        <v>14</v>
      </c>
      <c r="T6" s="76"/>
      <c r="U6" s="76"/>
      <c r="V6" s="76"/>
      <c r="W6" s="76"/>
      <c r="X6" s="76"/>
      <c r="Y6" s="76"/>
    </row>
    <row r="7" spans="1:21" s="79" customFormat="1" ht="25.5" customHeight="1">
      <c r="A7" s="399" t="s">
        <v>15</v>
      </c>
      <c r="B7" s="400" t="s">
        <v>55</v>
      </c>
      <c r="C7" s="77"/>
      <c r="D7" s="395" t="s">
        <v>18</v>
      </c>
      <c r="E7" s="401" t="s">
        <v>56</v>
      </c>
      <c r="F7" s="78"/>
      <c r="G7" s="78"/>
      <c r="H7" s="402" t="s">
        <v>57</v>
      </c>
      <c r="I7" s="393" t="s">
        <v>58</v>
      </c>
      <c r="J7" s="393"/>
      <c r="K7" s="393"/>
      <c r="L7" s="393"/>
      <c r="M7" s="393"/>
      <c r="N7" s="393"/>
      <c r="O7" s="393"/>
      <c r="P7" s="393"/>
      <c r="Q7" s="393"/>
      <c r="R7" s="393"/>
      <c r="S7" s="394" t="s">
        <v>59</v>
      </c>
      <c r="T7" s="395" t="s">
        <v>60</v>
      </c>
      <c r="U7" s="396" t="s">
        <v>61</v>
      </c>
    </row>
    <row r="8" spans="1:21" s="79" customFormat="1" ht="97.5" customHeight="1">
      <c r="A8" s="399"/>
      <c r="B8" s="400"/>
      <c r="C8" s="80"/>
      <c r="D8" s="395"/>
      <c r="E8" s="401"/>
      <c r="F8" s="81"/>
      <c r="G8" s="81"/>
      <c r="H8" s="402"/>
      <c r="I8" s="82" t="s">
        <v>62</v>
      </c>
      <c r="J8" s="82" t="s">
        <v>63</v>
      </c>
      <c r="K8" s="82" t="s">
        <v>64</v>
      </c>
      <c r="L8" s="82" t="s">
        <v>65</v>
      </c>
      <c r="M8" s="82" t="s">
        <v>66</v>
      </c>
      <c r="N8" s="82" t="s">
        <v>67</v>
      </c>
      <c r="O8" s="82" t="s">
        <v>68</v>
      </c>
      <c r="P8" s="82" t="s">
        <v>69</v>
      </c>
      <c r="Q8" s="83" t="s">
        <v>70</v>
      </c>
      <c r="R8" s="83" t="s">
        <v>71</v>
      </c>
      <c r="S8" s="394"/>
      <c r="T8" s="395"/>
      <c r="U8" s="396"/>
    </row>
    <row r="9" spans="1:21" s="18" customFormat="1" ht="30.75" customHeight="1">
      <c r="A9" s="397" t="s">
        <v>72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84"/>
      <c r="U9" s="84"/>
    </row>
    <row r="10" spans="1:21" s="90" customFormat="1" ht="57.75" customHeight="1">
      <c r="A10" s="85">
        <v>1</v>
      </c>
      <c r="B10" s="44" t="s">
        <v>40</v>
      </c>
      <c r="C10" s="45"/>
      <c r="D10" s="46"/>
      <c r="E10" s="47" t="s">
        <v>73</v>
      </c>
      <c r="F10" s="48"/>
      <c r="G10" s="49" t="s">
        <v>38</v>
      </c>
      <c r="H10" s="49" t="s">
        <v>13</v>
      </c>
      <c r="I10" s="86">
        <v>5</v>
      </c>
      <c r="J10" s="86">
        <v>5</v>
      </c>
      <c r="K10" s="86">
        <v>4</v>
      </c>
      <c r="L10" s="86">
        <v>5</v>
      </c>
      <c r="M10" s="86">
        <v>5</v>
      </c>
      <c r="N10" s="86">
        <v>5</v>
      </c>
      <c r="O10" s="86">
        <v>4</v>
      </c>
      <c r="P10" s="86">
        <v>5</v>
      </c>
      <c r="Q10" s="86">
        <v>4</v>
      </c>
      <c r="R10" s="86">
        <v>4.5</v>
      </c>
      <c r="S10" s="87">
        <f>SUM(I10:R10)</f>
        <v>46.5</v>
      </c>
      <c r="T10" s="88"/>
      <c r="U10" s="89">
        <f>S10/0.3</f>
        <v>155</v>
      </c>
    </row>
    <row r="11" spans="1:19" s="57" customFormat="1" ht="56.25" customHeight="1">
      <c r="A11" s="56" t="s">
        <v>49</v>
      </c>
      <c r="H11" s="91" t="s">
        <v>50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8" s="57" customFormat="1" ht="56.25" customHeight="1">
      <c r="A12" s="56" t="s">
        <v>51</v>
      </c>
      <c r="H12" s="61" t="s">
        <v>74</v>
      </c>
      <c r="R12" s="56"/>
    </row>
    <row r="13" spans="1:21" s="94" customFormat="1" ht="56.25" customHeight="1">
      <c r="A13" s="92"/>
      <c r="B13" s="93"/>
      <c r="C13" s="93"/>
      <c r="D13" s="93"/>
      <c r="E13" s="93"/>
      <c r="F13" s="93"/>
      <c r="G13" s="93"/>
      <c r="H13" s="93"/>
      <c r="J13" s="92"/>
      <c r="K13" s="95"/>
      <c r="L13" s="95"/>
      <c r="M13" s="95"/>
      <c r="N13" s="95"/>
      <c r="O13" s="95"/>
      <c r="P13" s="95"/>
      <c r="R13" s="95"/>
      <c r="S13" s="92"/>
      <c r="T13" s="92"/>
      <c r="U13" s="95"/>
    </row>
  </sheetData>
  <sheetProtection selectLockedCells="1" selectUnlockedCells="1"/>
  <mergeCells count="15">
    <mergeCell ref="A2:U2"/>
    <mergeCell ref="A3:U3"/>
    <mergeCell ref="A4:U4"/>
    <mergeCell ref="A5:U5"/>
    <mergeCell ref="A6:E6"/>
    <mergeCell ref="I7:R7"/>
    <mergeCell ref="S7:S8"/>
    <mergeCell ref="T7:T8"/>
    <mergeCell ref="U7:U8"/>
    <mergeCell ref="A9:S9"/>
    <mergeCell ref="A7:A8"/>
    <mergeCell ref="B7:B8"/>
    <mergeCell ref="D7:D8"/>
    <mergeCell ref="E7:E8"/>
    <mergeCell ref="H7:H8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29"/>
  <sheetViews>
    <sheetView view="pageBreakPreview" zoomScale="70" zoomScaleSheetLayoutView="70" workbookViewId="0" topLeftCell="A4">
      <selection activeCell="A29" sqref="A29:V29"/>
    </sheetView>
  </sheetViews>
  <sheetFormatPr defaultColWidth="10.66015625" defaultRowHeight="57" customHeight="1"/>
  <cols>
    <col min="1" max="1" width="6.16015625" style="171" customWidth="1"/>
    <col min="2" max="2" width="24.83203125" style="171" customWidth="1"/>
    <col min="3" max="3" width="10.66015625" style="171" hidden="1" customWidth="1"/>
    <col min="4" max="4" width="7.66015625" style="171" customWidth="1"/>
    <col min="5" max="5" width="57.33203125" style="171" customWidth="1"/>
    <col min="6" max="6" width="10.66015625" style="171" hidden="1" customWidth="1"/>
    <col min="7" max="7" width="10.66015625" style="172" hidden="1" customWidth="1"/>
    <col min="8" max="8" width="40.16015625" style="171" customWidth="1"/>
    <col min="9" max="9" width="10.16015625" style="173" customWidth="1"/>
    <col min="10" max="10" width="13.83203125" style="174" customWidth="1"/>
    <col min="11" max="11" width="8.33203125" style="171" customWidth="1"/>
    <col min="12" max="12" width="9.66015625" style="173" customWidth="1"/>
    <col min="13" max="13" width="12.5" style="174" customWidth="1"/>
    <col min="14" max="14" width="5.83203125" style="171" customWidth="1"/>
    <col min="15" max="15" width="9.5" style="173" customWidth="1"/>
    <col min="16" max="16" width="12.5" style="174" customWidth="1"/>
    <col min="17" max="17" width="6" style="171" customWidth="1"/>
    <col min="18" max="19" width="6.5" style="171" customWidth="1"/>
    <col min="20" max="20" width="10.16015625" style="171" customWidth="1"/>
    <col min="21" max="21" width="6.83203125" style="171" customWidth="1"/>
    <col min="22" max="22" width="15.33203125" style="174" customWidth="1"/>
    <col min="23" max="25" width="10.66015625" style="171" hidden="1" customWidth="1"/>
    <col min="26" max="16384" width="10.66015625" style="171" customWidth="1"/>
  </cols>
  <sheetData>
    <row r="1" spans="1:23" s="97" customFormat="1" ht="44.25" customHeight="1">
      <c r="A1" s="386" t="s">
        <v>7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</row>
    <row r="2" spans="1:23" s="98" customFormat="1" ht="33" customHeight="1">
      <c r="A2" s="419" t="s">
        <v>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</row>
    <row r="3" spans="1:25" s="99" customFormat="1" ht="32.25" customHeight="1">
      <c r="A3" s="420" t="s">
        <v>75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</row>
    <row r="4" spans="1:24" s="23" customFormat="1" ht="21.75" customHeight="1">
      <c r="A4" s="391" t="s">
        <v>13</v>
      </c>
      <c r="B4" s="391"/>
      <c r="C4" s="391"/>
      <c r="D4" s="391"/>
      <c r="E4" s="391"/>
      <c r="F4" s="20"/>
      <c r="G4" s="20"/>
      <c r="H4" s="21"/>
      <c r="I4" s="21"/>
      <c r="J4" s="22"/>
      <c r="K4" s="22"/>
      <c r="L4" s="22"/>
      <c r="M4" s="22"/>
      <c r="N4" s="22"/>
      <c r="O4" s="22"/>
      <c r="P4" s="22"/>
      <c r="Q4" s="22"/>
      <c r="R4" s="392" t="s">
        <v>14</v>
      </c>
      <c r="S4" s="392"/>
      <c r="T4" s="392"/>
      <c r="U4" s="392"/>
      <c r="V4" s="392"/>
      <c r="W4" s="392"/>
      <c r="X4" s="392"/>
    </row>
    <row r="5" spans="1:23" s="100" customFormat="1" ht="15" customHeight="1">
      <c r="A5" s="421" t="s">
        <v>15</v>
      </c>
      <c r="B5" s="413" t="s">
        <v>76</v>
      </c>
      <c r="C5" s="423" t="s">
        <v>17</v>
      </c>
      <c r="D5" s="423" t="s">
        <v>18</v>
      </c>
      <c r="E5" s="413" t="s">
        <v>77</v>
      </c>
      <c r="F5" s="413" t="s">
        <v>20</v>
      </c>
      <c r="G5" s="413" t="s">
        <v>21</v>
      </c>
      <c r="H5" s="415" t="s">
        <v>22</v>
      </c>
      <c r="I5" s="417" t="s">
        <v>78</v>
      </c>
      <c r="J5" s="417"/>
      <c r="K5" s="417"/>
      <c r="L5" s="418" t="s">
        <v>24</v>
      </c>
      <c r="M5" s="418"/>
      <c r="N5" s="418"/>
      <c r="O5" s="417" t="s">
        <v>25</v>
      </c>
      <c r="P5" s="417"/>
      <c r="Q5" s="417"/>
      <c r="R5" s="405" t="s">
        <v>26</v>
      </c>
      <c r="S5" s="405" t="s">
        <v>27</v>
      </c>
      <c r="T5" s="407" t="s">
        <v>28</v>
      </c>
      <c r="U5" s="407" t="s">
        <v>29</v>
      </c>
      <c r="V5" s="409" t="s">
        <v>30</v>
      </c>
      <c r="W5" s="411" t="s">
        <v>79</v>
      </c>
    </row>
    <row r="6" spans="1:25" s="100" customFormat="1" ht="51" customHeight="1">
      <c r="A6" s="422"/>
      <c r="B6" s="414"/>
      <c r="C6" s="424"/>
      <c r="D6" s="424"/>
      <c r="E6" s="414"/>
      <c r="F6" s="414"/>
      <c r="G6" s="414"/>
      <c r="H6" s="416"/>
      <c r="I6" s="101" t="s">
        <v>32</v>
      </c>
      <c r="J6" s="102" t="s">
        <v>33</v>
      </c>
      <c r="K6" s="103" t="s">
        <v>34</v>
      </c>
      <c r="L6" s="101" t="s">
        <v>32</v>
      </c>
      <c r="M6" s="102" t="s">
        <v>33</v>
      </c>
      <c r="N6" s="103" t="s">
        <v>34</v>
      </c>
      <c r="O6" s="101" t="s">
        <v>32</v>
      </c>
      <c r="P6" s="102" t="s">
        <v>33</v>
      </c>
      <c r="Q6" s="103" t="s">
        <v>34</v>
      </c>
      <c r="R6" s="406"/>
      <c r="S6" s="406"/>
      <c r="T6" s="408"/>
      <c r="U6" s="408"/>
      <c r="V6" s="410"/>
      <c r="W6" s="412"/>
      <c r="X6" s="104" t="s">
        <v>80</v>
      </c>
      <c r="Y6" s="105" t="s">
        <v>81</v>
      </c>
    </row>
    <row r="7" spans="1:24" s="108" customFormat="1" ht="34.5" customHeight="1">
      <c r="A7" s="403" t="s">
        <v>82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106"/>
      <c r="X7" s="107"/>
    </row>
    <row r="8" spans="1:25" s="120" customFormat="1" ht="42" customHeight="1">
      <c r="A8" s="109">
        <f>RANK(V8,$V$8:$V$12)</f>
        <v>1</v>
      </c>
      <c r="B8" s="110" t="s">
        <v>83</v>
      </c>
      <c r="C8" s="111" t="s">
        <v>84</v>
      </c>
      <c r="D8" s="112" t="s">
        <v>85</v>
      </c>
      <c r="E8" s="47" t="s">
        <v>86</v>
      </c>
      <c r="F8" s="113"/>
      <c r="G8" s="46" t="s">
        <v>38</v>
      </c>
      <c r="H8" s="49" t="s">
        <v>13</v>
      </c>
      <c r="I8" s="114">
        <v>233</v>
      </c>
      <c r="J8" s="115">
        <f>I8/3.4</f>
        <v>68.52941176470588</v>
      </c>
      <c r="K8" s="116">
        <f>RANK(J8,$J$8:$J$12)</f>
        <v>1</v>
      </c>
      <c r="L8" s="114">
        <v>235.5</v>
      </c>
      <c r="M8" s="115">
        <f>L8/3.4</f>
        <v>69.26470588235294</v>
      </c>
      <c r="N8" s="116">
        <f>RANK(M8,$M$8:$M$12)</f>
        <v>1</v>
      </c>
      <c r="O8" s="114">
        <v>234.5</v>
      </c>
      <c r="P8" s="115">
        <f>O8/3.4</f>
        <v>68.97058823529412</v>
      </c>
      <c r="Q8" s="116">
        <f>RANK(P8,$P$8:$P$12)</f>
        <v>1</v>
      </c>
      <c r="R8" s="116"/>
      <c r="S8" s="116"/>
      <c r="T8" s="117">
        <f>O8+L8+I8</f>
        <v>703</v>
      </c>
      <c r="U8" s="118"/>
      <c r="V8" s="115">
        <f>(J8+M8+P8)/3</f>
        <v>68.92156862745098</v>
      </c>
      <c r="W8" s="119"/>
      <c r="Y8" s="121"/>
    </row>
    <row r="9" spans="1:25" s="120" customFormat="1" ht="42" customHeight="1">
      <c r="A9" s="109">
        <f>RANK(V9,$V$8:$V$12)</f>
        <v>2</v>
      </c>
      <c r="B9" s="44" t="s">
        <v>87</v>
      </c>
      <c r="C9" s="52" t="s">
        <v>88</v>
      </c>
      <c r="D9" s="46"/>
      <c r="E9" s="47" t="s">
        <v>89</v>
      </c>
      <c r="F9" s="113" t="s">
        <v>90</v>
      </c>
      <c r="G9" s="46" t="s">
        <v>91</v>
      </c>
      <c r="H9" s="46" t="s">
        <v>92</v>
      </c>
      <c r="I9" s="114">
        <v>231.5</v>
      </c>
      <c r="J9" s="115">
        <f>I9/3.4</f>
        <v>68.08823529411765</v>
      </c>
      <c r="K9" s="116">
        <f>RANK(J9,$J$8:$J$12)</f>
        <v>3</v>
      </c>
      <c r="L9" s="114">
        <v>228</v>
      </c>
      <c r="M9" s="115">
        <f>L9/3.4</f>
        <v>67.05882352941177</v>
      </c>
      <c r="N9" s="116">
        <f>RANK(M9,$M$8:$M$12)</f>
        <v>3</v>
      </c>
      <c r="O9" s="114">
        <v>228.5</v>
      </c>
      <c r="P9" s="115">
        <f>O9/3.4</f>
        <v>67.20588235294117</v>
      </c>
      <c r="Q9" s="116">
        <f>RANK(P9,$P$8:$P$12)</f>
        <v>2</v>
      </c>
      <c r="R9" s="116"/>
      <c r="S9" s="116"/>
      <c r="T9" s="117">
        <f>O9+L9+I9</f>
        <v>688</v>
      </c>
      <c r="U9" s="118">
        <v>42</v>
      </c>
      <c r="V9" s="115">
        <f>(J9+M9+P9)/3</f>
        <v>67.45098039215686</v>
      </c>
      <c r="W9" s="119"/>
      <c r="Y9" s="121"/>
    </row>
    <row r="10" spans="1:25" s="120" customFormat="1" ht="42" customHeight="1">
      <c r="A10" s="109">
        <v>3</v>
      </c>
      <c r="B10" s="44" t="s">
        <v>93</v>
      </c>
      <c r="C10" s="52" t="s">
        <v>94</v>
      </c>
      <c r="D10" s="46">
        <v>1</v>
      </c>
      <c r="E10" s="47" t="s">
        <v>95</v>
      </c>
      <c r="F10" s="113"/>
      <c r="G10" s="46"/>
      <c r="H10" s="46" t="s">
        <v>96</v>
      </c>
      <c r="I10" s="114">
        <v>232.5</v>
      </c>
      <c r="J10" s="115">
        <f>I10/3.4</f>
        <v>68.38235294117648</v>
      </c>
      <c r="K10" s="116">
        <f>RANK(J10,$J$8:$J$12)</f>
        <v>2</v>
      </c>
      <c r="L10" s="114">
        <v>230</v>
      </c>
      <c r="M10" s="115">
        <f>L10/3.4</f>
        <v>67.64705882352942</v>
      </c>
      <c r="N10" s="116">
        <f>RANK(M10,$M$8:$M$12)</f>
        <v>2</v>
      </c>
      <c r="O10" s="114">
        <v>225.5</v>
      </c>
      <c r="P10" s="115">
        <f>O10/3.4</f>
        <v>66.32352941176471</v>
      </c>
      <c r="Q10" s="116">
        <f>RANK(P10,$P$8:$P$12)</f>
        <v>3</v>
      </c>
      <c r="R10" s="116"/>
      <c r="S10" s="116"/>
      <c r="T10" s="117">
        <f>O10+L10+I10</f>
        <v>688</v>
      </c>
      <c r="U10" s="118">
        <v>41</v>
      </c>
      <c r="V10" s="115">
        <f>(J10+M10+P10)/3</f>
        <v>67.45098039215686</v>
      </c>
      <c r="W10" s="119"/>
      <c r="Y10" s="121"/>
    </row>
    <row r="11" spans="1:25" s="120" customFormat="1" ht="42" customHeight="1">
      <c r="A11" s="109">
        <f>RANK(V11,$V$8:$V$12)</f>
        <v>4</v>
      </c>
      <c r="B11" s="110" t="s">
        <v>97</v>
      </c>
      <c r="C11" s="111"/>
      <c r="D11" s="53" t="s">
        <v>47</v>
      </c>
      <c r="E11" s="47" t="s">
        <v>98</v>
      </c>
      <c r="F11" s="113" t="s">
        <v>99</v>
      </c>
      <c r="G11" s="46" t="s">
        <v>100</v>
      </c>
      <c r="H11" s="54" t="s">
        <v>101</v>
      </c>
      <c r="I11" s="114">
        <v>206.6</v>
      </c>
      <c r="J11" s="115">
        <f>I11/3.4</f>
        <v>60.76470588235294</v>
      </c>
      <c r="K11" s="116">
        <f>RANK(J11,$J$8:$J$12)</f>
        <v>4</v>
      </c>
      <c r="L11" s="114">
        <v>200.5</v>
      </c>
      <c r="M11" s="115">
        <f>L11/3.4</f>
        <v>58.970588235294116</v>
      </c>
      <c r="N11" s="116">
        <f>RANK(M11,$M$8:$M$12)</f>
        <v>4</v>
      </c>
      <c r="O11" s="114">
        <v>206</v>
      </c>
      <c r="P11" s="115">
        <f>O11/3.4</f>
        <v>60.58823529411765</v>
      </c>
      <c r="Q11" s="116">
        <f>RANK(P11,$P$8:$P$12)</f>
        <v>4</v>
      </c>
      <c r="R11" s="116"/>
      <c r="S11" s="116"/>
      <c r="T11" s="117">
        <f>O11+L11+I11</f>
        <v>613.1</v>
      </c>
      <c r="U11" s="118"/>
      <c r="V11" s="115">
        <f>(J11+M11+P11)/3</f>
        <v>60.107843137254896</v>
      </c>
      <c r="W11" s="119"/>
      <c r="Y11" s="121"/>
    </row>
    <row r="12" spans="1:25" s="120" customFormat="1" ht="42" customHeight="1">
      <c r="A12" s="109">
        <f>RANK(V12,$V$8:$V$12)</f>
        <v>5</v>
      </c>
      <c r="B12" s="44" t="s">
        <v>102</v>
      </c>
      <c r="C12" s="45"/>
      <c r="D12" s="53" t="s">
        <v>47</v>
      </c>
      <c r="E12" s="122" t="s">
        <v>103</v>
      </c>
      <c r="F12" s="123" t="s">
        <v>104</v>
      </c>
      <c r="G12" s="124" t="s">
        <v>105</v>
      </c>
      <c r="H12" s="54" t="s">
        <v>106</v>
      </c>
      <c r="I12" s="114">
        <v>187.5</v>
      </c>
      <c r="J12" s="115">
        <f>I12/3.4</f>
        <v>55.14705882352941</v>
      </c>
      <c r="K12" s="116">
        <f>RANK(J12,$J$8:$J$12)</f>
        <v>5</v>
      </c>
      <c r="L12" s="114">
        <v>191</v>
      </c>
      <c r="M12" s="115">
        <f>L12/3.4</f>
        <v>56.1764705882353</v>
      </c>
      <c r="N12" s="116">
        <f>RANK(M12,$M$8:$M$12)</f>
        <v>5</v>
      </c>
      <c r="O12" s="114">
        <v>187.5</v>
      </c>
      <c r="P12" s="115">
        <f>O12/3.4</f>
        <v>55.14705882352941</v>
      </c>
      <c r="Q12" s="116">
        <f>RANK(P12,$P$8:$P$12)</f>
        <v>5</v>
      </c>
      <c r="R12" s="116"/>
      <c r="S12" s="116"/>
      <c r="T12" s="117">
        <f>O12+L12+I12</f>
        <v>566</v>
      </c>
      <c r="U12" s="118"/>
      <c r="V12" s="115">
        <f>(J12+M12+P12)/3</f>
        <v>55.490196078431374</v>
      </c>
      <c r="W12" s="119"/>
      <c r="Y12" s="121"/>
    </row>
    <row r="13" spans="1:24" s="108" customFormat="1" ht="37.5" customHeight="1">
      <c r="A13" s="403" t="s">
        <v>107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106"/>
      <c r="X13" s="107"/>
    </row>
    <row r="14" spans="1:25" s="120" customFormat="1" ht="42" customHeight="1">
      <c r="A14" s="109">
        <f>RANK(V14,$V$14:$V$17)</f>
        <v>1</v>
      </c>
      <c r="B14" s="44" t="s">
        <v>93</v>
      </c>
      <c r="C14" s="52" t="s">
        <v>94</v>
      </c>
      <c r="D14" s="46">
        <v>1</v>
      </c>
      <c r="E14" s="47" t="s">
        <v>95</v>
      </c>
      <c r="F14" s="113"/>
      <c r="G14" s="46"/>
      <c r="H14" s="46" t="s">
        <v>96</v>
      </c>
      <c r="I14" s="114">
        <v>230.5</v>
      </c>
      <c r="J14" s="115">
        <f>I14/3.4</f>
        <v>67.79411764705883</v>
      </c>
      <c r="K14" s="116">
        <f>RANK(J14,$J$14:$J$17)</f>
        <v>1</v>
      </c>
      <c r="L14" s="114">
        <v>219.5</v>
      </c>
      <c r="M14" s="115">
        <f>L14/3.4</f>
        <v>64.55882352941177</v>
      </c>
      <c r="N14" s="116">
        <f>RANK(M14,$M$14:$M$17)</f>
        <v>2</v>
      </c>
      <c r="O14" s="114">
        <v>222.5</v>
      </c>
      <c r="P14" s="115">
        <f>O14/3.4</f>
        <v>65.44117647058823</v>
      </c>
      <c r="Q14" s="116">
        <f>RANK(P14,$P$14:$P$17)</f>
        <v>2</v>
      </c>
      <c r="R14" s="116"/>
      <c r="S14" s="116"/>
      <c r="T14" s="117">
        <f>O14+L14+I14</f>
        <v>672.5</v>
      </c>
      <c r="U14" s="118"/>
      <c r="V14" s="115">
        <f>(J14+M14+P14)/3</f>
        <v>65.93137254901961</v>
      </c>
      <c r="W14" s="119"/>
      <c r="Y14" s="121"/>
    </row>
    <row r="15" spans="1:25" s="120" customFormat="1" ht="42" customHeight="1">
      <c r="A15" s="109">
        <f>RANK(V15,$V$14:$V$17)</f>
        <v>2</v>
      </c>
      <c r="B15" s="110" t="s">
        <v>108</v>
      </c>
      <c r="C15" s="111" t="s">
        <v>109</v>
      </c>
      <c r="D15" s="125" t="s">
        <v>85</v>
      </c>
      <c r="E15" s="47" t="s">
        <v>110</v>
      </c>
      <c r="F15" s="113"/>
      <c r="G15" s="49" t="s">
        <v>38</v>
      </c>
      <c r="H15" s="49" t="s">
        <v>13</v>
      </c>
      <c r="I15" s="114">
        <v>220.5</v>
      </c>
      <c r="J15" s="115">
        <f>I15/3.4</f>
        <v>64.8529411764706</v>
      </c>
      <c r="K15" s="116">
        <f>RANK(J15,$J$14:$J$17)</f>
        <v>2</v>
      </c>
      <c r="L15" s="114">
        <v>221</v>
      </c>
      <c r="M15" s="115">
        <f>L15/3.4</f>
        <v>65</v>
      </c>
      <c r="N15" s="116">
        <f>RANK(M15,$M$14:$M$17)</f>
        <v>1</v>
      </c>
      <c r="O15" s="114">
        <v>227</v>
      </c>
      <c r="P15" s="115">
        <f>O15/3.4</f>
        <v>66.76470588235294</v>
      </c>
      <c r="Q15" s="116">
        <f>RANK(P15,$P$14:$P$17)</f>
        <v>1</v>
      </c>
      <c r="R15" s="116"/>
      <c r="S15" s="116"/>
      <c r="T15" s="117">
        <f>O15+L15+I15</f>
        <v>668.5</v>
      </c>
      <c r="U15" s="118"/>
      <c r="V15" s="115">
        <f>(J15+M15+P15)/3</f>
        <v>65.53921568627452</v>
      </c>
      <c r="W15" s="119"/>
      <c r="Y15" s="121"/>
    </row>
    <row r="16" spans="1:25" s="120" customFormat="1" ht="42" customHeight="1">
      <c r="A16" s="109">
        <f>RANK(V16,$V$14:$V$17)</f>
        <v>3</v>
      </c>
      <c r="B16" s="44" t="s">
        <v>111</v>
      </c>
      <c r="C16" s="45"/>
      <c r="D16" s="53" t="s">
        <v>80</v>
      </c>
      <c r="E16" s="47" t="s">
        <v>112</v>
      </c>
      <c r="F16" s="113" t="s">
        <v>113</v>
      </c>
      <c r="G16" s="46" t="s">
        <v>114</v>
      </c>
      <c r="H16" s="54" t="s">
        <v>101</v>
      </c>
      <c r="I16" s="114">
        <v>218</v>
      </c>
      <c r="J16" s="115">
        <f>I16/3.4</f>
        <v>64.11764705882354</v>
      </c>
      <c r="K16" s="116">
        <f>RANK(J16,$J$14:$J$17)</f>
        <v>3</v>
      </c>
      <c r="L16" s="114">
        <v>214.5</v>
      </c>
      <c r="M16" s="115">
        <f>L16/3.4</f>
        <v>63.08823529411765</v>
      </c>
      <c r="N16" s="116">
        <f>RANK(M16,$M$14:$M$17)</f>
        <v>3</v>
      </c>
      <c r="O16" s="114">
        <v>220</v>
      </c>
      <c r="P16" s="115">
        <f>O16/3.4</f>
        <v>64.70588235294117</v>
      </c>
      <c r="Q16" s="116">
        <f>RANK(P16,$P$14:$P$17)</f>
        <v>3</v>
      </c>
      <c r="R16" s="116"/>
      <c r="S16" s="116"/>
      <c r="T16" s="117">
        <f>O16+L16+I16</f>
        <v>652.5</v>
      </c>
      <c r="U16" s="118"/>
      <c r="V16" s="115">
        <f>(J16+M16+P16)/3</f>
        <v>63.97058823529412</v>
      </c>
      <c r="W16" s="119"/>
      <c r="Y16" s="121"/>
    </row>
    <row r="17" spans="1:25" s="120" customFormat="1" ht="42" customHeight="1">
      <c r="A17" s="109">
        <f>RANK(V17,$V$14:$V$17)</f>
        <v>4</v>
      </c>
      <c r="B17" s="110" t="s">
        <v>115</v>
      </c>
      <c r="C17" s="111" t="s">
        <v>116</v>
      </c>
      <c r="D17" s="53"/>
      <c r="E17" s="110" t="s">
        <v>117</v>
      </c>
      <c r="F17" s="52" t="s">
        <v>118</v>
      </c>
      <c r="G17" s="49" t="s">
        <v>119</v>
      </c>
      <c r="H17" s="49" t="s">
        <v>120</v>
      </c>
      <c r="I17" s="114">
        <v>200</v>
      </c>
      <c r="J17" s="115">
        <f>I17/3.4</f>
        <v>58.82352941176471</v>
      </c>
      <c r="K17" s="116">
        <f>RANK(J17,$J$14:$J$17)</f>
        <v>4</v>
      </c>
      <c r="L17" s="114">
        <v>199</v>
      </c>
      <c r="M17" s="115">
        <f>L17/3.4</f>
        <v>58.529411764705884</v>
      </c>
      <c r="N17" s="116">
        <f>RANK(M17,$M$14:$M$17)</f>
        <v>4</v>
      </c>
      <c r="O17" s="114">
        <v>203</v>
      </c>
      <c r="P17" s="115">
        <f>O17/3.4</f>
        <v>59.70588235294118</v>
      </c>
      <c r="Q17" s="116">
        <f>RANK(P17,$P$14:$P$17)</f>
        <v>4</v>
      </c>
      <c r="R17" s="116"/>
      <c r="S17" s="116"/>
      <c r="T17" s="117">
        <f>O17+L17+I17</f>
        <v>602</v>
      </c>
      <c r="U17" s="118"/>
      <c r="V17" s="115">
        <f>(J17+M17+P17)/3</f>
        <v>59.01960784313726</v>
      </c>
      <c r="W17" s="119"/>
      <c r="Y17" s="121"/>
    </row>
    <row r="18" spans="1:25" s="127" customFormat="1" ht="36" customHeight="1" hidden="1">
      <c r="A18" s="403" t="s">
        <v>121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126"/>
      <c r="Y18" s="128"/>
    </row>
    <row r="19" spans="1:25" s="130" customFormat="1" ht="36" customHeight="1" hidden="1">
      <c r="A19" s="404" t="s">
        <v>122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29"/>
      <c r="Y19" s="131"/>
    </row>
    <row r="20" spans="1:25" s="120" customFormat="1" ht="42" customHeight="1" hidden="1">
      <c r="A20" s="132"/>
      <c r="B20" s="133"/>
      <c r="C20" s="134"/>
      <c r="D20" s="135"/>
      <c r="E20" s="136"/>
      <c r="F20" s="137"/>
      <c r="G20" s="138"/>
      <c r="H20" s="138"/>
      <c r="I20" s="139"/>
      <c r="J20" s="140">
        <f>I20/4.6</f>
        <v>0</v>
      </c>
      <c r="K20" s="141"/>
      <c r="L20" s="139"/>
      <c r="M20" s="140">
        <f>L20/4.6</f>
        <v>0</v>
      </c>
      <c r="N20" s="141"/>
      <c r="O20" s="139"/>
      <c r="P20" s="140">
        <f>O20/4.6</f>
        <v>0</v>
      </c>
      <c r="Q20" s="141"/>
      <c r="R20" s="141"/>
      <c r="S20" s="141"/>
      <c r="T20" s="142">
        <f>O20+L20+I20</f>
        <v>0</v>
      </c>
      <c r="U20" s="143"/>
      <c r="V20" s="144">
        <f>(J20+M20+P20)/3</f>
        <v>0</v>
      </c>
      <c r="W20" s="119"/>
      <c r="Y20" s="121"/>
    </row>
    <row r="21" spans="1:24" s="147" customFormat="1" ht="36" customHeight="1" hidden="1">
      <c r="A21" s="404" t="s">
        <v>123</v>
      </c>
      <c r="B21" s="404"/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5"/>
      <c r="X21" s="146"/>
    </row>
    <row r="22" spans="1:25" s="120" customFormat="1" ht="42" customHeight="1" hidden="1">
      <c r="A22" s="132"/>
      <c r="B22" s="148" t="s">
        <v>124</v>
      </c>
      <c r="C22" s="149" t="s">
        <v>125</v>
      </c>
      <c r="D22" s="150" t="s">
        <v>126</v>
      </c>
      <c r="E22" s="151" t="s">
        <v>127</v>
      </c>
      <c r="F22" s="152" t="s">
        <v>128</v>
      </c>
      <c r="G22" s="153" t="s">
        <v>38</v>
      </c>
      <c r="H22" s="154" t="s">
        <v>13</v>
      </c>
      <c r="I22" s="139">
        <v>335.5</v>
      </c>
      <c r="J22" s="140">
        <f>I22/4.7</f>
        <v>71.38297872340425</v>
      </c>
      <c r="K22" s="141"/>
      <c r="L22" s="139">
        <v>316.5</v>
      </c>
      <c r="M22" s="140">
        <f>L22/4.7</f>
        <v>67.34042553191489</v>
      </c>
      <c r="N22" s="141"/>
      <c r="O22" s="139">
        <v>313.5</v>
      </c>
      <c r="P22" s="140">
        <f>O22/4.7</f>
        <v>66.70212765957447</v>
      </c>
      <c r="Q22" s="141"/>
      <c r="R22" s="141"/>
      <c r="S22" s="141"/>
      <c r="T22" s="142">
        <f>O22+L22+I22</f>
        <v>965.5</v>
      </c>
      <c r="U22" s="143"/>
      <c r="V22" s="144">
        <f>(J22+M22+P22)/3</f>
        <v>68.47517730496453</v>
      </c>
      <c r="W22" s="119"/>
      <c r="Y22" s="121"/>
    </row>
    <row r="23" spans="1:24" s="147" customFormat="1" ht="42" customHeight="1" hidden="1">
      <c r="A23" s="404" t="s">
        <v>82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5"/>
      <c r="X23" s="146"/>
    </row>
    <row r="24" spans="1:25" s="120" customFormat="1" ht="42" customHeight="1" hidden="1">
      <c r="A24" s="132"/>
      <c r="B24" s="136" t="s">
        <v>129</v>
      </c>
      <c r="C24" s="155" t="s">
        <v>109</v>
      </c>
      <c r="D24" s="135" t="s">
        <v>85</v>
      </c>
      <c r="E24" s="156" t="s">
        <v>130</v>
      </c>
      <c r="F24" s="137"/>
      <c r="G24" s="138" t="s">
        <v>38</v>
      </c>
      <c r="H24" s="138" t="s">
        <v>13</v>
      </c>
      <c r="I24" s="139">
        <v>224</v>
      </c>
      <c r="J24" s="115">
        <f>I24/3.4</f>
        <v>65.88235294117648</v>
      </c>
      <c r="K24" s="141"/>
      <c r="L24" s="139">
        <v>218</v>
      </c>
      <c r="M24" s="115">
        <f>L24/3.4</f>
        <v>64.11764705882354</v>
      </c>
      <c r="N24" s="141"/>
      <c r="O24" s="139">
        <v>219</v>
      </c>
      <c r="P24" s="115">
        <f>O24/3.4</f>
        <v>64.41176470588235</v>
      </c>
      <c r="Q24" s="141"/>
      <c r="R24" s="141"/>
      <c r="S24" s="141"/>
      <c r="T24" s="142">
        <f>O24+L24+I24</f>
        <v>661</v>
      </c>
      <c r="U24" s="143"/>
      <c r="V24" s="144">
        <f>(J24+M24+P24)/3</f>
        <v>64.80392156862744</v>
      </c>
      <c r="W24" s="119"/>
      <c r="Y24" s="121"/>
    </row>
    <row r="25" spans="1:23" s="57" customFormat="1" ht="43.5" customHeight="1">
      <c r="A25" s="56" t="s">
        <v>49</v>
      </c>
      <c r="E25" s="58"/>
      <c r="H25" s="59" t="s">
        <v>50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W25" s="60"/>
    </row>
    <row r="26" spans="1:23" s="57" customFormat="1" ht="43.5" customHeight="1">
      <c r="A26" s="56" t="s">
        <v>51</v>
      </c>
      <c r="E26" s="58"/>
      <c r="H26" s="61" t="s">
        <v>52</v>
      </c>
      <c r="R26" s="56"/>
      <c r="W26" s="60"/>
    </row>
    <row r="27" spans="2:22" s="157" customFormat="1" ht="60.75" customHeight="1">
      <c r="B27" s="158"/>
      <c r="C27" s="159"/>
      <c r="D27" s="160"/>
      <c r="E27" s="160"/>
      <c r="F27" s="160"/>
      <c r="H27" s="161"/>
      <c r="I27" s="162"/>
      <c r="J27" s="163"/>
      <c r="L27" s="162"/>
      <c r="M27" s="163"/>
      <c r="O27" s="162"/>
      <c r="P27" s="163"/>
      <c r="V27" s="163"/>
    </row>
    <row r="29" spans="1:25" s="127" customFormat="1" ht="38.25" customHeight="1">
      <c r="A29" s="164"/>
      <c r="B29" s="165"/>
      <c r="C29" s="166"/>
      <c r="D29" s="167"/>
      <c r="F29" s="168"/>
      <c r="G29" s="169"/>
      <c r="H29" s="170"/>
      <c r="I29" s="139"/>
      <c r="J29" s="140"/>
      <c r="K29" s="141"/>
      <c r="L29" s="139"/>
      <c r="M29" s="140"/>
      <c r="N29" s="141"/>
      <c r="O29" s="139"/>
      <c r="P29" s="140"/>
      <c r="Q29" s="141"/>
      <c r="R29" s="141"/>
      <c r="S29" s="141"/>
      <c r="T29" s="142"/>
      <c r="U29" s="143"/>
      <c r="V29" s="144"/>
      <c r="W29" s="126"/>
      <c r="Y29" s="128"/>
    </row>
  </sheetData>
  <sheetProtection selectLockedCells="1" selectUnlockedCells="1"/>
  <mergeCells count="28">
    <mergeCell ref="A1:W1"/>
    <mergeCell ref="A2:W2"/>
    <mergeCell ref="A3:Y3"/>
    <mergeCell ref="A4:E4"/>
    <mergeCell ref="R4:X4"/>
    <mergeCell ref="W5:W6"/>
    <mergeCell ref="F5:F6"/>
    <mergeCell ref="G5:G6"/>
    <mergeCell ref="H5:H6"/>
    <mergeCell ref="I5:K5"/>
    <mergeCell ref="L5:N5"/>
    <mergeCell ref="O5:Q5"/>
    <mergeCell ref="A23:V23"/>
    <mergeCell ref="R5:R6"/>
    <mergeCell ref="S5:S6"/>
    <mergeCell ref="T5:T6"/>
    <mergeCell ref="U5:U6"/>
    <mergeCell ref="V5:V6"/>
    <mergeCell ref="A5:A6"/>
    <mergeCell ref="B5:B6"/>
    <mergeCell ref="C5:C6"/>
    <mergeCell ref="D5:D6"/>
    <mergeCell ref="E5:E6"/>
    <mergeCell ref="A7:V7"/>
    <mergeCell ref="A13:V13"/>
    <mergeCell ref="A18:V18"/>
    <mergeCell ref="A19:V19"/>
    <mergeCell ref="A21:V21"/>
  </mergeCells>
  <printOptions horizontalCentered="1"/>
  <pageMargins left="0.19652777777777777" right="0" top="0.19652777777777777" bottom="0.19652777777777777" header="0.5118055555555555" footer="0.5118055555555555"/>
  <pageSetup fitToHeight="0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26"/>
  <sheetViews>
    <sheetView view="pageBreakPreview" zoomScale="90" zoomScaleSheetLayoutView="90" workbookViewId="0" topLeftCell="A8">
      <selection activeCell="E15" sqref="E15"/>
    </sheetView>
  </sheetViews>
  <sheetFormatPr defaultColWidth="10.66015625" defaultRowHeight="12.75"/>
  <cols>
    <col min="1" max="1" width="6.83203125" style="62" customWidth="1"/>
    <col min="2" max="2" width="24.66015625" style="62" customWidth="1"/>
    <col min="3" max="3" width="10.66015625" style="62" hidden="1" customWidth="1"/>
    <col min="4" max="4" width="6.33203125" style="63" customWidth="1"/>
    <col min="5" max="5" width="48.5" style="205" customWidth="1"/>
    <col min="6" max="6" width="10.66015625" style="62" hidden="1" customWidth="1"/>
    <col min="7" max="7" width="10.66015625" style="63" hidden="1" customWidth="1"/>
    <col min="8" max="8" width="29" style="62" customWidth="1"/>
    <col min="9" max="9" width="10.66015625" style="62" hidden="1" customWidth="1"/>
    <col min="10" max="10" width="8.33203125" style="64" customWidth="1"/>
    <col min="11" max="11" width="10.66015625" style="65" customWidth="1"/>
    <col min="12" max="12" width="5.83203125" style="62" customWidth="1"/>
    <col min="13" max="13" width="9.16015625" style="64" customWidth="1"/>
    <col min="14" max="14" width="11.83203125" style="65" customWidth="1"/>
    <col min="15" max="15" width="5.83203125" style="62" customWidth="1"/>
    <col min="16" max="16" width="8.66015625" style="64" customWidth="1"/>
    <col min="17" max="17" width="11" style="65" customWidth="1"/>
    <col min="18" max="18" width="6" style="62" customWidth="1"/>
    <col min="19" max="20" width="4.5" style="62" customWidth="1"/>
    <col min="21" max="21" width="8.83203125" style="62" customWidth="1"/>
    <col min="22" max="22" width="10.66015625" style="62" hidden="1" customWidth="1"/>
    <col min="23" max="23" width="12.16015625" style="65" customWidth="1"/>
    <col min="24" max="24" width="5.5" style="62" customWidth="1"/>
    <col min="25" max="27" width="10.66015625" style="62" customWidth="1"/>
    <col min="28" max="16384" width="10.66015625" style="62" customWidth="1"/>
  </cols>
  <sheetData>
    <row r="1" spans="1:36" s="9" customFormat="1" ht="13.8" hidden="1">
      <c r="A1" s="1" t="s">
        <v>0</v>
      </c>
      <c r="B1" s="2"/>
      <c r="C1" s="1" t="s">
        <v>1</v>
      </c>
      <c r="D1" s="3"/>
      <c r="E1" s="175"/>
      <c r="F1" s="1" t="s">
        <v>2</v>
      </c>
      <c r="G1" s="4"/>
      <c r="H1" s="2"/>
      <c r="I1" s="2"/>
      <c r="J1" s="5"/>
      <c r="K1" s="6" t="s">
        <v>3</v>
      </c>
      <c r="L1" s="7"/>
      <c r="M1" s="5"/>
      <c r="N1" s="6" t="s">
        <v>4</v>
      </c>
      <c r="O1" s="7"/>
      <c r="P1" s="5"/>
      <c r="Q1" s="6" t="s">
        <v>5</v>
      </c>
      <c r="R1" s="7"/>
      <c r="S1" s="7"/>
      <c r="T1" s="7"/>
      <c r="U1" s="7"/>
      <c r="V1" s="7"/>
      <c r="W1" s="8" t="s">
        <v>6</v>
      </c>
      <c r="Y1" s="10"/>
      <c r="Z1" s="10"/>
      <c r="AA1" s="10"/>
      <c r="AB1" s="10"/>
      <c r="AC1" s="10"/>
      <c r="AD1" s="10"/>
      <c r="AE1" s="10"/>
      <c r="AF1" s="10"/>
      <c r="AG1" s="10"/>
      <c r="AH1" s="10"/>
      <c r="AJ1" s="10"/>
    </row>
    <row r="2" spans="1:23" s="97" customFormat="1" ht="36" customHeight="1">
      <c r="A2" s="386" t="s">
        <v>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</row>
    <row r="3" spans="1:25" s="176" customFormat="1" ht="18" customHeight="1" hidden="1">
      <c r="A3" s="437" t="s">
        <v>8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7"/>
      <c r="X3" s="12"/>
      <c r="Y3" s="12"/>
    </row>
    <row r="4" spans="1:25" s="177" customFormat="1" ht="31.5" customHeight="1">
      <c r="A4" s="437" t="s">
        <v>131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Y4" s="178"/>
    </row>
    <row r="5" spans="1:25" s="179" customFormat="1" ht="31.5" customHeight="1">
      <c r="A5" s="438" t="s">
        <v>9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17"/>
    </row>
    <row r="6" spans="1:25" s="180" customFormat="1" ht="31.5" customHeight="1">
      <c r="A6" s="420" t="s">
        <v>75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</row>
    <row r="7" spans="1:24" s="23" customFormat="1" ht="29.25" customHeight="1">
      <c r="A7" s="391" t="s">
        <v>13</v>
      </c>
      <c r="B7" s="391"/>
      <c r="C7" s="391"/>
      <c r="D7" s="391"/>
      <c r="E7" s="391"/>
      <c r="F7" s="20"/>
      <c r="G7" s="20"/>
      <c r="H7" s="21"/>
      <c r="I7" s="21"/>
      <c r="J7" s="22"/>
      <c r="K7" s="22"/>
      <c r="L7" s="22"/>
      <c r="M7" s="22"/>
      <c r="N7" s="22"/>
      <c r="O7" s="22"/>
      <c r="P7" s="22"/>
      <c r="R7" s="439" t="s">
        <v>14</v>
      </c>
      <c r="S7" s="439"/>
      <c r="T7" s="439"/>
      <c r="U7" s="439"/>
      <c r="V7" s="439"/>
      <c r="W7" s="439"/>
      <c r="X7" s="181"/>
    </row>
    <row r="8" spans="1:24" s="25" customFormat="1" ht="13.5" customHeight="1">
      <c r="A8" s="435" t="s">
        <v>15</v>
      </c>
      <c r="B8" s="431" t="s">
        <v>16</v>
      </c>
      <c r="C8" s="436" t="s">
        <v>17</v>
      </c>
      <c r="D8" s="436" t="s">
        <v>18</v>
      </c>
      <c r="E8" s="431" t="s">
        <v>56</v>
      </c>
      <c r="F8" s="431" t="s">
        <v>20</v>
      </c>
      <c r="G8" s="431" t="s">
        <v>21</v>
      </c>
      <c r="H8" s="432" t="s">
        <v>22</v>
      </c>
      <c r="I8" s="182"/>
      <c r="J8" s="433" t="s">
        <v>78</v>
      </c>
      <c r="K8" s="433"/>
      <c r="L8" s="433"/>
      <c r="M8" s="434" t="s">
        <v>24</v>
      </c>
      <c r="N8" s="434"/>
      <c r="O8" s="434"/>
      <c r="P8" s="433" t="s">
        <v>25</v>
      </c>
      <c r="Q8" s="433"/>
      <c r="R8" s="433"/>
      <c r="S8" s="427" t="s">
        <v>26</v>
      </c>
      <c r="T8" s="427" t="s">
        <v>27</v>
      </c>
      <c r="U8" s="427" t="s">
        <v>28</v>
      </c>
      <c r="V8" s="427" t="s">
        <v>29</v>
      </c>
      <c r="W8" s="428" t="s">
        <v>30</v>
      </c>
      <c r="X8" s="427" t="s">
        <v>31</v>
      </c>
    </row>
    <row r="9" spans="1:24" s="25" customFormat="1" ht="50.25" customHeight="1">
      <c r="A9" s="435"/>
      <c r="B9" s="431"/>
      <c r="C9" s="436"/>
      <c r="D9" s="436"/>
      <c r="E9" s="431"/>
      <c r="F9" s="431"/>
      <c r="G9" s="431"/>
      <c r="H9" s="432"/>
      <c r="I9" s="182"/>
      <c r="J9" s="183" t="s">
        <v>32</v>
      </c>
      <c r="K9" s="184" t="s">
        <v>33</v>
      </c>
      <c r="L9" s="185" t="s">
        <v>34</v>
      </c>
      <c r="M9" s="183" t="s">
        <v>32</v>
      </c>
      <c r="N9" s="184" t="s">
        <v>33</v>
      </c>
      <c r="O9" s="185" t="s">
        <v>34</v>
      </c>
      <c r="P9" s="183" t="s">
        <v>32</v>
      </c>
      <c r="Q9" s="184" t="s">
        <v>33</v>
      </c>
      <c r="R9" s="185" t="s">
        <v>34</v>
      </c>
      <c r="S9" s="427"/>
      <c r="T9" s="427"/>
      <c r="U9" s="427"/>
      <c r="V9" s="427"/>
      <c r="W9" s="428"/>
      <c r="X9" s="427"/>
    </row>
    <row r="10" spans="1:24" s="25" customFormat="1" ht="37.5" customHeight="1">
      <c r="A10" s="429" t="s">
        <v>133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</row>
    <row r="11" spans="1:27" s="18" customFormat="1" ht="37.5" customHeight="1">
      <c r="A11" s="186">
        <f aca="true" t="shared" si="0" ref="A11:A16">RANK(W11,$W$11:$W$16)</f>
        <v>1</v>
      </c>
      <c r="B11" s="44" t="s">
        <v>134</v>
      </c>
      <c r="C11" s="52"/>
      <c r="D11" s="46" t="s">
        <v>47</v>
      </c>
      <c r="E11" s="47" t="s">
        <v>89</v>
      </c>
      <c r="F11" s="113" t="s">
        <v>90</v>
      </c>
      <c r="G11" s="46" t="s">
        <v>91</v>
      </c>
      <c r="H11" s="46" t="s">
        <v>92</v>
      </c>
      <c r="I11" s="38"/>
      <c r="J11" s="187">
        <v>151</v>
      </c>
      <c r="K11" s="188">
        <f aca="true" t="shared" si="1" ref="K11:K16">J11/2.2</f>
        <v>68.63636363636363</v>
      </c>
      <c r="L11" s="189">
        <f aca="true" t="shared" si="2" ref="L11:L16">RANK(K11,$K$11:$K$16,0)</f>
        <v>1</v>
      </c>
      <c r="M11" s="187">
        <v>151.5</v>
      </c>
      <c r="N11" s="188">
        <f aca="true" t="shared" si="3" ref="N11:N16">M11/2.2</f>
        <v>68.86363636363636</v>
      </c>
      <c r="O11" s="189">
        <f aca="true" t="shared" si="4" ref="O11:O16">RANK(N11,$N$11:$N$16,0)</f>
        <v>1</v>
      </c>
      <c r="P11" s="187">
        <v>151</v>
      </c>
      <c r="Q11" s="188">
        <f aca="true" t="shared" si="5" ref="Q11:Q16">P11/2.2</f>
        <v>68.63636363636363</v>
      </c>
      <c r="R11" s="189">
        <f aca="true" t="shared" si="6" ref="R11:R16">RANK(Q11,$Q$11:$Q$16,0)</f>
        <v>1</v>
      </c>
      <c r="S11" s="189"/>
      <c r="T11" s="189">
        <v>1</v>
      </c>
      <c r="U11" s="190">
        <f aca="true" t="shared" si="7" ref="U11:U16">P11+M11+J11</f>
        <v>453.5</v>
      </c>
      <c r="V11" s="191"/>
      <c r="W11" s="188">
        <f aca="true" t="shared" si="8" ref="W11:W16">(K11+N11+Q11)/3</f>
        <v>68.7121212121212</v>
      </c>
      <c r="X11" s="178" t="s">
        <v>135</v>
      </c>
      <c r="AA11" s="192"/>
    </row>
    <row r="12" spans="1:27" s="18" customFormat="1" ht="37.5" customHeight="1">
      <c r="A12" s="186">
        <f t="shared" si="0"/>
        <v>2</v>
      </c>
      <c r="B12" s="51" t="s">
        <v>136</v>
      </c>
      <c r="C12" s="193" t="s">
        <v>137</v>
      </c>
      <c r="D12" s="53"/>
      <c r="E12" s="110" t="s">
        <v>138</v>
      </c>
      <c r="F12" s="48"/>
      <c r="G12" s="124" t="s">
        <v>139</v>
      </c>
      <c r="H12" s="54" t="s">
        <v>13</v>
      </c>
      <c r="I12" s="38"/>
      <c r="J12" s="187">
        <v>147.5</v>
      </c>
      <c r="K12" s="188">
        <f t="shared" si="1"/>
        <v>67.04545454545455</v>
      </c>
      <c r="L12" s="189">
        <f t="shared" si="2"/>
        <v>3</v>
      </c>
      <c r="M12" s="187">
        <v>148</v>
      </c>
      <c r="N12" s="188">
        <f t="shared" si="3"/>
        <v>67.27272727272727</v>
      </c>
      <c r="O12" s="189">
        <f t="shared" si="4"/>
        <v>2</v>
      </c>
      <c r="P12" s="187">
        <v>148</v>
      </c>
      <c r="Q12" s="188">
        <f t="shared" si="5"/>
        <v>67.27272727272727</v>
      </c>
      <c r="R12" s="189">
        <f t="shared" si="6"/>
        <v>2</v>
      </c>
      <c r="S12" s="189"/>
      <c r="T12" s="189"/>
      <c r="U12" s="190">
        <f t="shared" si="7"/>
        <v>443.5</v>
      </c>
      <c r="V12" s="191"/>
      <c r="W12" s="188">
        <f t="shared" si="8"/>
        <v>67.19696969696969</v>
      </c>
      <c r="X12" s="178" t="s">
        <v>135</v>
      </c>
      <c r="AA12" s="192"/>
    </row>
    <row r="13" spans="1:27" s="18" customFormat="1" ht="37.5" customHeight="1">
      <c r="A13" s="186">
        <f t="shared" si="0"/>
        <v>3</v>
      </c>
      <c r="B13" s="44" t="s">
        <v>140</v>
      </c>
      <c r="C13" s="52" t="s">
        <v>141</v>
      </c>
      <c r="D13" s="46"/>
      <c r="E13" s="47" t="s">
        <v>142</v>
      </c>
      <c r="F13" s="113"/>
      <c r="G13" s="46"/>
      <c r="H13" s="46" t="s">
        <v>13</v>
      </c>
      <c r="I13" s="38"/>
      <c r="J13" s="187">
        <v>149</v>
      </c>
      <c r="K13" s="188">
        <f t="shared" si="1"/>
        <v>67.72727272727272</v>
      </c>
      <c r="L13" s="189">
        <f t="shared" si="2"/>
        <v>2</v>
      </c>
      <c r="M13" s="187">
        <v>143</v>
      </c>
      <c r="N13" s="188">
        <f t="shared" si="3"/>
        <v>65</v>
      </c>
      <c r="O13" s="189">
        <f t="shared" si="4"/>
        <v>4</v>
      </c>
      <c r="P13" s="187">
        <v>147.5</v>
      </c>
      <c r="Q13" s="188">
        <f t="shared" si="5"/>
        <v>67.04545454545455</v>
      </c>
      <c r="R13" s="189">
        <f t="shared" si="6"/>
        <v>3</v>
      </c>
      <c r="S13" s="189"/>
      <c r="T13" s="189"/>
      <c r="U13" s="190">
        <f t="shared" si="7"/>
        <v>439.5</v>
      </c>
      <c r="V13" s="191"/>
      <c r="W13" s="188">
        <f t="shared" si="8"/>
        <v>66.59090909090908</v>
      </c>
      <c r="X13" s="178" t="s">
        <v>135</v>
      </c>
      <c r="AA13" s="192"/>
    </row>
    <row r="14" spans="1:27" s="18" customFormat="1" ht="37.5" customHeight="1">
      <c r="A14" s="186">
        <f t="shared" si="0"/>
        <v>4</v>
      </c>
      <c r="B14" s="51" t="s">
        <v>143</v>
      </c>
      <c r="C14" s="193" t="s">
        <v>144</v>
      </c>
      <c r="D14" s="53"/>
      <c r="E14" s="110" t="s">
        <v>261</v>
      </c>
      <c r="F14" s="48"/>
      <c r="G14" s="124" t="s">
        <v>38</v>
      </c>
      <c r="H14" s="54" t="s">
        <v>13</v>
      </c>
      <c r="I14" s="38"/>
      <c r="J14" s="187">
        <v>143.5</v>
      </c>
      <c r="K14" s="188">
        <f t="shared" si="1"/>
        <v>65.22727272727272</v>
      </c>
      <c r="L14" s="189">
        <f t="shared" si="2"/>
        <v>4</v>
      </c>
      <c r="M14" s="187">
        <v>146</v>
      </c>
      <c r="N14" s="188">
        <f t="shared" si="3"/>
        <v>66.36363636363636</v>
      </c>
      <c r="O14" s="189">
        <f t="shared" si="4"/>
        <v>3</v>
      </c>
      <c r="P14" s="187">
        <v>144</v>
      </c>
      <c r="Q14" s="188">
        <f t="shared" si="5"/>
        <v>65.45454545454545</v>
      </c>
      <c r="R14" s="189">
        <f t="shared" si="6"/>
        <v>5</v>
      </c>
      <c r="S14" s="189"/>
      <c r="T14" s="189"/>
      <c r="U14" s="190">
        <f t="shared" si="7"/>
        <v>433.5</v>
      </c>
      <c r="V14" s="191"/>
      <c r="W14" s="188">
        <f t="shared" si="8"/>
        <v>65.68181818181817</v>
      </c>
      <c r="X14" s="178" t="s">
        <v>135</v>
      </c>
      <c r="AA14" s="192"/>
    </row>
    <row r="15" spans="1:27" s="18" customFormat="1" ht="37.5" customHeight="1">
      <c r="A15" s="186">
        <f t="shared" si="0"/>
        <v>5</v>
      </c>
      <c r="B15" s="51" t="s">
        <v>145</v>
      </c>
      <c r="C15" s="45" t="s">
        <v>146</v>
      </c>
      <c r="D15" s="53"/>
      <c r="E15" s="47" t="s">
        <v>262</v>
      </c>
      <c r="F15" s="48"/>
      <c r="G15" s="124"/>
      <c r="H15" s="46" t="s">
        <v>13</v>
      </c>
      <c r="I15" s="38"/>
      <c r="J15" s="187">
        <v>139.5</v>
      </c>
      <c r="K15" s="188">
        <f t="shared" si="1"/>
        <v>63.40909090909091</v>
      </c>
      <c r="L15" s="189">
        <f t="shared" si="2"/>
        <v>6</v>
      </c>
      <c r="M15" s="187">
        <v>142.5</v>
      </c>
      <c r="N15" s="188">
        <f t="shared" si="3"/>
        <v>64.77272727272727</v>
      </c>
      <c r="O15" s="189">
        <f t="shared" si="4"/>
        <v>5</v>
      </c>
      <c r="P15" s="187">
        <v>142</v>
      </c>
      <c r="Q15" s="188">
        <f t="shared" si="5"/>
        <v>64.54545454545455</v>
      </c>
      <c r="R15" s="189">
        <f t="shared" si="6"/>
        <v>6</v>
      </c>
      <c r="S15" s="189"/>
      <c r="T15" s="189"/>
      <c r="U15" s="190">
        <f t="shared" si="7"/>
        <v>424</v>
      </c>
      <c r="V15" s="191"/>
      <c r="W15" s="188">
        <f t="shared" si="8"/>
        <v>64.24242424242425</v>
      </c>
      <c r="X15" s="178" t="s">
        <v>135</v>
      </c>
      <c r="AA15" s="192"/>
    </row>
    <row r="16" spans="1:27" s="18" customFormat="1" ht="37.5" customHeight="1">
      <c r="A16" s="186">
        <f t="shared" si="0"/>
        <v>6</v>
      </c>
      <c r="B16" s="51" t="s">
        <v>147</v>
      </c>
      <c r="C16" s="193" t="s">
        <v>148</v>
      </c>
      <c r="D16" s="53"/>
      <c r="E16" s="110" t="s">
        <v>149</v>
      </c>
      <c r="F16" s="48" t="s">
        <v>150</v>
      </c>
      <c r="G16" s="124" t="s">
        <v>151</v>
      </c>
      <c r="H16" s="54" t="s">
        <v>13</v>
      </c>
      <c r="I16" s="38"/>
      <c r="J16" s="187">
        <v>140</v>
      </c>
      <c r="K16" s="188">
        <f t="shared" si="1"/>
        <v>63.63636363636363</v>
      </c>
      <c r="L16" s="189">
        <f t="shared" si="2"/>
        <v>5</v>
      </c>
      <c r="M16" s="187">
        <v>138.5</v>
      </c>
      <c r="N16" s="188">
        <f t="shared" si="3"/>
        <v>62.954545454545446</v>
      </c>
      <c r="O16" s="189">
        <f t="shared" si="4"/>
        <v>6</v>
      </c>
      <c r="P16" s="187">
        <v>145</v>
      </c>
      <c r="Q16" s="188">
        <f t="shared" si="5"/>
        <v>65.9090909090909</v>
      </c>
      <c r="R16" s="189">
        <f t="shared" si="6"/>
        <v>4</v>
      </c>
      <c r="S16" s="189"/>
      <c r="T16" s="189"/>
      <c r="U16" s="190">
        <f t="shared" si="7"/>
        <v>423.5</v>
      </c>
      <c r="V16" s="191"/>
      <c r="W16" s="188">
        <f t="shared" si="8"/>
        <v>64.16666666666667</v>
      </c>
      <c r="X16" s="178" t="s">
        <v>135</v>
      </c>
      <c r="AA16" s="192"/>
    </row>
    <row r="17" spans="1:24" s="25" customFormat="1" ht="37.5" customHeight="1">
      <c r="A17" s="425" t="s">
        <v>152</v>
      </c>
      <c r="B17" s="426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</row>
    <row r="18" spans="1:27" s="18" customFormat="1" ht="37.5" customHeight="1">
      <c r="A18" s="186">
        <f>RANK(W18,$W$18:$W$19)</f>
        <v>1</v>
      </c>
      <c r="B18" s="51" t="s">
        <v>153</v>
      </c>
      <c r="C18" s="52" t="s">
        <v>154</v>
      </c>
      <c r="D18" s="53" t="s">
        <v>47</v>
      </c>
      <c r="E18" s="47" t="s">
        <v>155</v>
      </c>
      <c r="F18" s="113"/>
      <c r="G18" s="49" t="s">
        <v>38</v>
      </c>
      <c r="H18" s="49" t="s">
        <v>13</v>
      </c>
      <c r="I18" s="38"/>
      <c r="J18" s="187">
        <v>141.5</v>
      </c>
      <c r="K18" s="188">
        <f>J18/2.2</f>
        <v>64.31818181818181</v>
      </c>
      <c r="L18" s="189">
        <f>RANK(K18,K$18:K$19,0)</f>
        <v>1</v>
      </c>
      <c r="M18" s="187">
        <v>140</v>
      </c>
      <c r="N18" s="188">
        <f>M18/2.2</f>
        <v>63.63636363636363</v>
      </c>
      <c r="O18" s="189">
        <f>RANK(N18,N$18:N$19,0)</f>
        <v>2</v>
      </c>
      <c r="P18" s="187">
        <v>138.5</v>
      </c>
      <c r="Q18" s="188">
        <f>P18/2.2</f>
        <v>62.954545454545446</v>
      </c>
      <c r="R18" s="189">
        <f>RANK(Q18,Q$18:Q$19,0)</f>
        <v>1</v>
      </c>
      <c r="S18" s="189"/>
      <c r="T18" s="189"/>
      <c r="U18" s="190">
        <f>P18+M18+J18</f>
        <v>420</v>
      </c>
      <c r="V18" s="191"/>
      <c r="W18" s="188">
        <f>(K18+N18+Q18)/3</f>
        <v>63.636363636363626</v>
      </c>
      <c r="X18" s="178"/>
      <c r="AA18" s="192"/>
    </row>
    <row r="19" spans="1:27" s="18" customFormat="1" ht="37.5" customHeight="1">
      <c r="A19" s="186">
        <f>RANK(W19,$W$18:$W$19)</f>
        <v>2</v>
      </c>
      <c r="B19" s="44" t="s">
        <v>156</v>
      </c>
      <c r="C19" s="45" t="s">
        <v>157</v>
      </c>
      <c r="D19" s="46"/>
      <c r="E19" s="51" t="s">
        <v>158</v>
      </c>
      <c r="F19" s="113" t="s">
        <v>159</v>
      </c>
      <c r="G19" s="46" t="s">
        <v>160</v>
      </c>
      <c r="H19" s="54" t="s">
        <v>13</v>
      </c>
      <c r="I19" s="38"/>
      <c r="J19" s="187">
        <v>140.5</v>
      </c>
      <c r="K19" s="188">
        <f>J19/2.2</f>
        <v>63.86363636363636</v>
      </c>
      <c r="L19" s="189">
        <f>RANK(K19,K$18:K$19,0)</f>
        <v>2</v>
      </c>
      <c r="M19" s="187">
        <v>141.5</v>
      </c>
      <c r="N19" s="188">
        <f>M19/2.2</f>
        <v>64.31818181818181</v>
      </c>
      <c r="O19" s="189">
        <f>RANK(N19,N$18:N$19,0)</f>
        <v>1</v>
      </c>
      <c r="P19" s="187">
        <v>137.5</v>
      </c>
      <c r="Q19" s="188">
        <f>P19/2.2</f>
        <v>62.49999999999999</v>
      </c>
      <c r="R19" s="189">
        <f>RANK(Q19,Q$18:Q$19,0)</f>
        <v>2</v>
      </c>
      <c r="S19" s="189"/>
      <c r="T19" s="189"/>
      <c r="U19" s="190">
        <f>P19+M19+J19</f>
        <v>419.5</v>
      </c>
      <c r="V19" s="191"/>
      <c r="W19" s="188">
        <f>(K19+N19+Q19)/3</f>
        <v>63.56060606060606</v>
      </c>
      <c r="X19" s="178"/>
      <c r="AA19" s="192"/>
    </row>
    <row r="20" spans="1:27" s="18" customFormat="1" ht="37.5" customHeight="1">
      <c r="A20" s="425" t="s">
        <v>161</v>
      </c>
      <c r="B20" s="426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AA20" s="192"/>
    </row>
    <row r="21" spans="1:27" s="18" customFormat="1" ht="37.5" customHeight="1">
      <c r="A21" s="186">
        <f>RANK(W21,$W$21:$W$22)</f>
        <v>1</v>
      </c>
      <c r="B21" s="44" t="s">
        <v>87</v>
      </c>
      <c r="C21" s="52" t="s">
        <v>88</v>
      </c>
      <c r="D21" s="46"/>
      <c r="E21" s="122" t="s">
        <v>162</v>
      </c>
      <c r="F21" s="123" t="s">
        <v>163</v>
      </c>
      <c r="G21" s="49" t="s">
        <v>164</v>
      </c>
      <c r="H21" s="194" t="s">
        <v>92</v>
      </c>
      <c r="I21" s="38"/>
      <c r="J21" s="187">
        <v>151</v>
      </c>
      <c r="K21" s="188">
        <f>J21/2.2</f>
        <v>68.63636363636363</v>
      </c>
      <c r="L21" s="189">
        <f>RANK(K21,K$21:K$22,0)</f>
        <v>1</v>
      </c>
      <c r="M21" s="187">
        <v>148</v>
      </c>
      <c r="N21" s="188">
        <f>M21/2.2</f>
        <v>67.27272727272727</v>
      </c>
      <c r="O21" s="189">
        <f>RANK(N21,N$21:N$22,0)</f>
        <v>1</v>
      </c>
      <c r="P21" s="187">
        <v>144.5</v>
      </c>
      <c r="Q21" s="188">
        <f>P21/2.2</f>
        <v>65.68181818181817</v>
      </c>
      <c r="R21" s="189">
        <f>RANK(Q21,Q$21:Q$22,0)</f>
        <v>2</v>
      </c>
      <c r="S21" s="189"/>
      <c r="T21" s="189"/>
      <c r="U21" s="190">
        <f>P21+M21+J21</f>
        <v>443.5</v>
      </c>
      <c r="V21" s="191"/>
      <c r="W21" s="188">
        <f>(K21+N21+Q21)/3</f>
        <v>67.19696969696969</v>
      </c>
      <c r="X21" s="178"/>
      <c r="AA21" s="192"/>
    </row>
    <row r="22" spans="1:27" s="18" customFormat="1" ht="37.5" customHeight="1">
      <c r="A22" s="186">
        <f>RANK(W22,$W$21:$W$22)</f>
        <v>2</v>
      </c>
      <c r="B22" s="44" t="s">
        <v>165</v>
      </c>
      <c r="C22" s="52" t="s">
        <v>166</v>
      </c>
      <c r="D22" s="46">
        <v>1</v>
      </c>
      <c r="E22" s="47" t="s">
        <v>142</v>
      </c>
      <c r="F22" s="113"/>
      <c r="G22" s="46"/>
      <c r="H22" s="46" t="s">
        <v>13</v>
      </c>
      <c r="I22" s="38"/>
      <c r="J22" s="187">
        <v>150.5</v>
      </c>
      <c r="K22" s="188">
        <f>J22/2.2</f>
        <v>68.4090909090909</v>
      </c>
      <c r="L22" s="189">
        <f>RANK(K22,K$21:K$22,0)</f>
        <v>2</v>
      </c>
      <c r="M22" s="187">
        <v>145</v>
      </c>
      <c r="N22" s="188">
        <f>M22/2.2</f>
        <v>65.9090909090909</v>
      </c>
      <c r="O22" s="189">
        <f>RANK(N22,N$21:N$22,0)</f>
        <v>2</v>
      </c>
      <c r="P22" s="187">
        <v>146</v>
      </c>
      <c r="Q22" s="188">
        <f>P22/2.2</f>
        <v>66.36363636363636</v>
      </c>
      <c r="R22" s="189">
        <f>RANK(Q22,Q$21:Q$22,0)</f>
        <v>1</v>
      </c>
      <c r="S22" s="189"/>
      <c r="T22" s="189"/>
      <c r="U22" s="190">
        <f>P22+M22+J22</f>
        <v>441.5</v>
      </c>
      <c r="V22" s="191"/>
      <c r="W22" s="188">
        <f>(K22+N22+Q22)/3</f>
        <v>66.89393939393939</v>
      </c>
      <c r="X22" s="178"/>
      <c r="AA22" s="192"/>
    </row>
    <row r="23" spans="1:23" s="195" customFormat="1" ht="50.25" customHeight="1">
      <c r="A23" s="56" t="s">
        <v>49</v>
      </c>
      <c r="B23" s="57"/>
      <c r="C23" s="57"/>
      <c r="D23" s="57"/>
      <c r="E23" s="58"/>
      <c r="F23" s="57"/>
      <c r="G23" s="57"/>
      <c r="H23" s="59" t="s">
        <v>50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W23" s="197"/>
    </row>
    <row r="24" spans="1:23" s="195" customFormat="1" ht="50.25" customHeight="1">
      <c r="A24" s="56" t="s">
        <v>51</v>
      </c>
      <c r="B24" s="57"/>
      <c r="C24" s="57"/>
      <c r="D24" s="57"/>
      <c r="E24" s="58"/>
      <c r="F24" s="57"/>
      <c r="G24" s="57"/>
      <c r="H24" s="61" t="s">
        <v>52</v>
      </c>
      <c r="R24" s="196"/>
      <c r="W24" s="197"/>
    </row>
    <row r="25" spans="1:24" s="127" customFormat="1" ht="39" customHeight="1" hidden="1">
      <c r="A25" s="198" t="s">
        <v>167</v>
      </c>
      <c r="C25" s="199"/>
      <c r="D25" s="199"/>
      <c r="F25" s="199"/>
      <c r="G25" s="199"/>
      <c r="H25" s="200" t="s">
        <v>168</v>
      </c>
      <c r="I25" s="200"/>
      <c r="J25" s="201"/>
      <c r="L25" s="202"/>
      <c r="M25" s="203"/>
      <c r="N25" s="204"/>
      <c r="O25" s="202"/>
      <c r="P25" s="203"/>
      <c r="Q25" s="204"/>
      <c r="R25" s="202"/>
      <c r="S25" s="202"/>
      <c r="T25" s="202"/>
      <c r="U25" s="202"/>
      <c r="V25" s="202"/>
      <c r="W25" s="202"/>
      <c r="X25" s="202"/>
    </row>
    <row r="26" ht="12.75">
      <c r="W26" s="62"/>
    </row>
  </sheetData>
  <sheetProtection selectLockedCells="1" selectUnlockedCells="1"/>
  <mergeCells count="27">
    <mergeCell ref="C8:C9"/>
    <mergeCell ref="D8:D9"/>
    <mergeCell ref="E8:E9"/>
    <mergeCell ref="F8:F9"/>
    <mergeCell ref="A2:W2"/>
    <mergeCell ref="A3:W3"/>
    <mergeCell ref="A4:W4"/>
    <mergeCell ref="A5:X5"/>
    <mergeCell ref="A6:Y6"/>
    <mergeCell ref="A7:E7"/>
    <mergeCell ref="R7:W7"/>
    <mergeCell ref="A17:X17"/>
    <mergeCell ref="A20:X20"/>
    <mergeCell ref="T8:T9"/>
    <mergeCell ref="U8:U9"/>
    <mergeCell ref="V8:V9"/>
    <mergeCell ref="W8:W9"/>
    <mergeCell ref="X8:X9"/>
    <mergeCell ref="A10:X10"/>
    <mergeCell ref="G8:G9"/>
    <mergeCell ref="H8:H9"/>
    <mergeCell ref="J8:L8"/>
    <mergeCell ref="M8:O8"/>
    <mergeCell ref="P8:R8"/>
    <mergeCell ref="S8:S9"/>
    <mergeCell ref="A8:A9"/>
    <mergeCell ref="B8:B9"/>
  </mergeCells>
  <printOptions horizontalCentered="1"/>
  <pageMargins left="0" right="0" top="0" bottom="0" header="0.5118055555555555" footer="0.5118055555555555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  <pageSetUpPr fitToPage="1"/>
  </sheetPr>
  <dimension ref="A1:AH23"/>
  <sheetViews>
    <sheetView view="pageBreakPreview" zoomScale="80" zoomScaleSheetLayoutView="80" workbookViewId="0" topLeftCell="A11">
      <selection activeCell="E24" sqref="E24"/>
    </sheetView>
  </sheetViews>
  <sheetFormatPr defaultColWidth="10.66015625" defaultRowHeight="12.75"/>
  <cols>
    <col min="1" max="1" width="6.16015625" style="269" customWidth="1"/>
    <col min="2" max="2" width="22.83203125" style="270" customWidth="1"/>
    <col min="3" max="3" width="10.66015625" style="269" hidden="1" customWidth="1"/>
    <col min="4" max="4" width="6.33203125" style="271" customWidth="1"/>
    <col min="5" max="5" width="49.33203125" style="272" customWidth="1"/>
    <col min="6" max="6" width="10.66015625" style="269" hidden="1" customWidth="1"/>
    <col min="7" max="7" width="10.66015625" style="271" hidden="1" customWidth="1"/>
    <col min="8" max="8" width="29.33203125" style="269" customWidth="1"/>
    <col min="9" max="9" width="10.66015625" style="269" hidden="1" customWidth="1"/>
    <col min="10" max="10" width="9.66015625" style="273" customWidth="1"/>
    <col min="11" max="11" width="13" style="274" customWidth="1"/>
    <col min="12" max="12" width="5.5" style="269" customWidth="1"/>
    <col min="13" max="13" width="9.16015625" style="273" customWidth="1"/>
    <col min="14" max="14" width="13" style="274" customWidth="1"/>
    <col min="15" max="15" width="5" style="269" customWidth="1"/>
    <col min="16" max="16" width="8.66015625" style="273" customWidth="1"/>
    <col min="17" max="17" width="13" style="274" customWidth="1"/>
    <col min="18" max="18" width="5.66015625" style="269" customWidth="1"/>
    <col min="19" max="19" width="4.83203125" style="269" customWidth="1"/>
    <col min="20" max="20" width="5.16015625" style="269" customWidth="1"/>
    <col min="21" max="21" width="10.16015625" style="269" customWidth="1"/>
    <col min="22" max="22" width="6.83203125" style="269" customWidth="1"/>
    <col min="23" max="23" width="14.66015625" style="274" customWidth="1"/>
    <col min="24" max="24" width="6.33203125" style="269" customWidth="1"/>
    <col min="25" max="16384" width="10.66015625" style="269" customWidth="1"/>
  </cols>
  <sheetData>
    <row r="1" spans="1:34" s="216" customFormat="1" ht="12.75" hidden="1">
      <c r="A1" s="206" t="s">
        <v>0</v>
      </c>
      <c r="B1" s="207"/>
      <c r="C1" s="206" t="s">
        <v>1</v>
      </c>
      <c r="D1" s="208"/>
      <c r="E1" s="209"/>
      <c r="F1" s="206" t="s">
        <v>2</v>
      </c>
      <c r="G1" s="210"/>
      <c r="H1" s="211"/>
      <c r="I1" s="211"/>
      <c r="J1" s="212"/>
      <c r="K1" s="213" t="s">
        <v>3</v>
      </c>
      <c r="L1" s="214"/>
      <c r="M1" s="212"/>
      <c r="N1" s="213" t="s">
        <v>4</v>
      </c>
      <c r="O1" s="214"/>
      <c r="P1" s="212"/>
      <c r="Q1" s="213" t="s">
        <v>5</v>
      </c>
      <c r="R1" s="214"/>
      <c r="S1" s="214"/>
      <c r="T1" s="214"/>
      <c r="U1" s="214"/>
      <c r="V1" s="214"/>
      <c r="W1" s="215" t="s">
        <v>6</v>
      </c>
      <c r="Y1" s="217"/>
      <c r="Z1" s="217"/>
      <c r="AA1" s="217"/>
      <c r="AB1" s="217"/>
      <c r="AC1" s="217"/>
      <c r="AD1" s="217"/>
      <c r="AE1" s="217"/>
      <c r="AF1" s="217"/>
      <c r="AH1" s="217"/>
    </row>
    <row r="2" spans="1:23" s="218" customFormat="1" ht="34.5" customHeight="1">
      <c r="A2" s="452" t="s">
        <v>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</row>
    <row r="3" spans="1:23" s="219" customFormat="1" ht="27.75" customHeight="1" hidden="1">
      <c r="A3" s="387" t="s">
        <v>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</row>
    <row r="4" spans="1:24" s="221" customFormat="1" ht="24" customHeight="1">
      <c r="A4" s="453" t="s">
        <v>9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220"/>
    </row>
    <row r="5" spans="1:24" s="221" customFormat="1" ht="24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0"/>
    </row>
    <row r="6" spans="1:25" s="223" customFormat="1" ht="27.75" customHeight="1">
      <c r="A6" s="420" t="s">
        <v>75</v>
      </c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</row>
    <row r="7" spans="1:24" s="227" customFormat="1" ht="21.75" customHeight="1">
      <c r="A7" s="454" t="s">
        <v>13</v>
      </c>
      <c r="B7" s="454"/>
      <c r="C7" s="454"/>
      <c r="D7" s="454"/>
      <c r="E7" s="454"/>
      <c r="F7" s="224"/>
      <c r="G7" s="224"/>
      <c r="H7" s="225"/>
      <c r="I7" s="225"/>
      <c r="J7" s="226"/>
      <c r="K7" s="226"/>
      <c r="L7" s="226"/>
      <c r="M7" s="226"/>
      <c r="N7" s="226"/>
      <c r="O7" s="226"/>
      <c r="P7" s="226"/>
      <c r="Q7" s="226"/>
      <c r="S7" s="228"/>
      <c r="T7" s="228"/>
      <c r="U7" s="228"/>
      <c r="V7" s="228"/>
      <c r="W7" s="229" t="s">
        <v>14</v>
      </c>
      <c r="X7" s="228"/>
    </row>
    <row r="8" spans="1:24" s="231" customFormat="1" ht="13.5" customHeight="1">
      <c r="A8" s="455" t="s">
        <v>15</v>
      </c>
      <c r="B8" s="456" t="s">
        <v>169</v>
      </c>
      <c r="C8" s="457" t="s">
        <v>17</v>
      </c>
      <c r="D8" s="457" t="s">
        <v>18</v>
      </c>
      <c r="E8" s="448" t="s">
        <v>56</v>
      </c>
      <c r="F8" s="448" t="s">
        <v>20</v>
      </c>
      <c r="G8" s="448" t="s">
        <v>21</v>
      </c>
      <c r="H8" s="449" t="s">
        <v>22</v>
      </c>
      <c r="I8" s="230"/>
      <c r="J8" s="450" t="s">
        <v>78</v>
      </c>
      <c r="K8" s="450"/>
      <c r="L8" s="450"/>
      <c r="M8" s="451" t="s">
        <v>24</v>
      </c>
      <c r="N8" s="451"/>
      <c r="O8" s="451"/>
      <c r="P8" s="450" t="s">
        <v>25</v>
      </c>
      <c r="Q8" s="450"/>
      <c r="R8" s="450"/>
      <c r="S8" s="445" t="s">
        <v>26</v>
      </c>
      <c r="T8" s="445" t="s">
        <v>27</v>
      </c>
      <c r="U8" s="446" t="s">
        <v>28</v>
      </c>
      <c r="V8" s="446" t="s">
        <v>29</v>
      </c>
      <c r="W8" s="447" t="s">
        <v>30</v>
      </c>
      <c r="X8" s="446" t="s">
        <v>31</v>
      </c>
    </row>
    <row r="9" spans="1:24" s="231" customFormat="1" ht="38.25" customHeight="1">
      <c r="A9" s="455"/>
      <c r="B9" s="456"/>
      <c r="C9" s="457"/>
      <c r="D9" s="457"/>
      <c r="E9" s="448"/>
      <c r="F9" s="448"/>
      <c r="G9" s="448"/>
      <c r="H9" s="449"/>
      <c r="I9" s="230"/>
      <c r="J9" s="232" t="s">
        <v>32</v>
      </c>
      <c r="K9" s="233" t="s">
        <v>33</v>
      </c>
      <c r="L9" s="234" t="s">
        <v>34</v>
      </c>
      <c r="M9" s="232" t="s">
        <v>32</v>
      </c>
      <c r="N9" s="233" t="s">
        <v>33</v>
      </c>
      <c r="O9" s="234" t="s">
        <v>34</v>
      </c>
      <c r="P9" s="232" t="s">
        <v>32</v>
      </c>
      <c r="Q9" s="233" t="s">
        <v>33</v>
      </c>
      <c r="R9" s="234" t="s">
        <v>34</v>
      </c>
      <c r="S9" s="445"/>
      <c r="T9" s="445"/>
      <c r="U9" s="446"/>
      <c r="V9" s="446"/>
      <c r="W9" s="447"/>
      <c r="X9" s="446"/>
    </row>
    <row r="10" spans="1:24" s="235" customFormat="1" ht="32.25" customHeight="1">
      <c r="A10" s="440" t="s">
        <v>170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</row>
    <row r="11" spans="1:24" s="237" customFormat="1" ht="32.25" customHeight="1">
      <c r="A11" s="441" t="s">
        <v>171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236"/>
    </row>
    <row r="12" spans="1:34" s="246" customFormat="1" ht="36" customHeight="1">
      <c r="A12" s="238">
        <f>RANK(W12,$W$12:$W$15)</f>
        <v>1</v>
      </c>
      <c r="B12" s="44" t="s">
        <v>172</v>
      </c>
      <c r="C12" s="45" t="s">
        <v>173</v>
      </c>
      <c r="D12" s="46"/>
      <c r="E12" s="51" t="s">
        <v>174</v>
      </c>
      <c r="F12" s="48" t="s">
        <v>175</v>
      </c>
      <c r="G12" s="49" t="s">
        <v>38</v>
      </c>
      <c r="H12" s="194" t="s">
        <v>13</v>
      </c>
      <c r="I12" s="239"/>
      <c r="J12" s="240">
        <v>192</v>
      </c>
      <c r="K12" s="241">
        <f>J12/3</f>
        <v>64</v>
      </c>
      <c r="L12" s="242">
        <f>RANK(K12,$K$12:$K$15,0)</f>
        <v>1</v>
      </c>
      <c r="M12" s="240">
        <v>198</v>
      </c>
      <c r="N12" s="241">
        <f>M12/3</f>
        <v>66</v>
      </c>
      <c r="O12" s="242">
        <f>RANK(N12,$N$12:$N$15,0)</f>
        <v>1</v>
      </c>
      <c r="P12" s="240">
        <v>197.5</v>
      </c>
      <c r="Q12" s="241">
        <f>P12/3</f>
        <v>65.83333333333333</v>
      </c>
      <c r="R12" s="242">
        <f>RANK(Q12,$Q$12:$Q$15,0)</f>
        <v>1</v>
      </c>
      <c r="S12" s="242"/>
      <c r="T12" s="242"/>
      <c r="U12" s="243">
        <f>P12+M12+J12</f>
        <v>587.5</v>
      </c>
      <c r="V12" s="244"/>
      <c r="W12" s="241">
        <f>(K12+N12+Q12)/3</f>
        <v>65.27777777777777</v>
      </c>
      <c r="X12" s="245" t="s">
        <v>132</v>
      </c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</row>
    <row r="13" spans="1:24" s="237" customFormat="1" ht="36" customHeight="1">
      <c r="A13" s="238">
        <f>RANK(W13,$W$12:$W$15)</f>
        <v>2</v>
      </c>
      <c r="B13" s="51" t="s">
        <v>176</v>
      </c>
      <c r="C13" s="52" t="s">
        <v>177</v>
      </c>
      <c r="D13" s="53">
        <v>1</v>
      </c>
      <c r="E13" s="110" t="s">
        <v>178</v>
      </c>
      <c r="F13" s="123" t="s">
        <v>179</v>
      </c>
      <c r="G13" s="124" t="s">
        <v>180</v>
      </c>
      <c r="H13" s="54" t="s">
        <v>13</v>
      </c>
      <c r="I13" s="239"/>
      <c r="J13" s="240">
        <v>189.5</v>
      </c>
      <c r="K13" s="241">
        <f>J13/3</f>
        <v>63.166666666666664</v>
      </c>
      <c r="L13" s="242">
        <f>RANK(K13,$K$12:$K$15,0)</f>
        <v>2</v>
      </c>
      <c r="M13" s="240">
        <v>185</v>
      </c>
      <c r="N13" s="241">
        <f>M13/3</f>
        <v>61.666666666666664</v>
      </c>
      <c r="O13" s="242">
        <f>RANK(N13,$N$12:$N$15,0)</f>
        <v>2</v>
      </c>
      <c r="P13" s="240">
        <v>185</v>
      </c>
      <c r="Q13" s="241">
        <f>P13/3</f>
        <v>61.666666666666664</v>
      </c>
      <c r="R13" s="242">
        <f>RANK(Q13,$Q$12:$Q$15,0)</f>
        <v>2</v>
      </c>
      <c r="S13" s="242"/>
      <c r="T13" s="242"/>
      <c r="U13" s="243">
        <f>P13+M13+J13</f>
        <v>559.5</v>
      </c>
      <c r="V13" s="244"/>
      <c r="W13" s="241">
        <f>(K13+N13+Q13)/3</f>
        <v>62.166666666666664</v>
      </c>
      <c r="X13" s="247"/>
    </row>
    <row r="14" spans="1:24" s="237" customFormat="1" ht="36" customHeight="1">
      <c r="A14" s="238">
        <f>RANK(W14,$W$12:$W$15)</f>
        <v>3</v>
      </c>
      <c r="B14" s="44" t="s">
        <v>181</v>
      </c>
      <c r="C14" s="52" t="s">
        <v>182</v>
      </c>
      <c r="D14" s="53" t="s">
        <v>47</v>
      </c>
      <c r="E14" s="51" t="s">
        <v>183</v>
      </c>
      <c r="F14" s="48" t="s">
        <v>184</v>
      </c>
      <c r="G14" s="46"/>
      <c r="H14" s="194" t="s">
        <v>92</v>
      </c>
      <c r="I14" s="239"/>
      <c r="J14" s="240">
        <v>183</v>
      </c>
      <c r="K14" s="241">
        <f>J14/3</f>
        <v>61</v>
      </c>
      <c r="L14" s="242">
        <f>RANK(K14,$K$12:$K$15,0)</f>
        <v>3</v>
      </c>
      <c r="M14" s="240">
        <v>183.5</v>
      </c>
      <c r="N14" s="241">
        <f>M14/3</f>
        <v>61.166666666666664</v>
      </c>
      <c r="O14" s="242">
        <f>RANK(N14,$N$12:$N$15,0)</f>
        <v>3</v>
      </c>
      <c r="P14" s="240">
        <v>178.5</v>
      </c>
      <c r="Q14" s="241">
        <f>P14/3</f>
        <v>59.5</v>
      </c>
      <c r="R14" s="242">
        <f>RANK(Q14,$Q$12:$Q$15,0)</f>
        <v>3</v>
      </c>
      <c r="S14" s="242"/>
      <c r="T14" s="242"/>
      <c r="U14" s="243">
        <f>P14+M14+J14</f>
        <v>545</v>
      </c>
      <c r="V14" s="244"/>
      <c r="W14" s="241">
        <f>(K14+N14+Q14)/3</f>
        <v>60.55555555555555</v>
      </c>
      <c r="X14" s="247"/>
    </row>
    <row r="15" spans="1:24" s="237" customFormat="1" ht="36" customHeight="1">
      <c r="A15" s="238">
        <f>RANK(W15,$W$12:$W$15)</f>
        <v>4</v>
      </c>
      <c r="B15" s="248" t="s">
        <v>185</v>
      </c>
      <c r="C15" s="249"/>
      <c r="D15" s="250"/>
      <c r="E15" s="110" t="s">
        <v>186</v>
      </c>
      <c r="F15" s="48" t="s">
        <v>187</v>
      </c>
      <c r="G15" s="49" t="s">
        <v>38</v>
      </c>
      <c r="H15" s="49" t="s">
        <v>13</v>
      </c>
      <c r="I15" s="239"/>
      <c r="J15" s="240">
        <v>179</v>
      </c>
      <c r="K15" s="241">
        <f>J15/3</f>
        <v>59.666666666666664</v>
      </c>
      <c r="L15" s="242">
        <f>RANK(K15,$K$12:$K$15,0)</f>
        <v>4</v>
      </c>
      <c r="M15" s="240">
        <v>170.5</v>
      </c>
      <c r="N15" s="241">
        <f>M15/3</f>
        <v>56.833333333333336</v>
      </c>
      <c r="O15" s="242">
        <f>RANK(N15,$N$12:$N$15,0)</f>
        <v>4</v>
      </c>
      <c r="P15" s="240">
        <v>178</v>
      </c>
      <c r="Q15" s="241">
        <f>P15/3</f>
        <v>59.333333333333336</v>
      </c>
      <c r="R15" s="242">
        <f>RANK(Q15,$Q$12:$Q$15,0)</f>
        <v>4</v>
      </c>
      <c r="S15" s="242"/>
      <c r="T15" s="242"/>
      <c r="U15" s="243">
        <f>P15+M15+J15</f>
        <v>527.5</v>
      </c>
      <c r="V15" s="244"/>
      <c r="W15" s="241">
        <f>(K15+N15+Q15)/3</f>
        <v>58.611111111111114</v>
      </c>
      <c r="X15" s="247"/>
    </row>
    <row r="16" spans="1:24" s="237" customFormat="1" ht="31.5" customHeight="1">
      <c r="A16" s="441" t="s">
        <v>188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236"/>
    </row>
    <row r="17" spans="1:24" s="237" customFormat="1" ht="36" customHeight="1">
      <c r="A17" s="251">
        <f>RANK(W17,$W$17:$W$18)</f>
        <v>1</v>
      </c>
      <c r="B17" s="110" t="s">
        <v>97</v>
      </c>
      <c r="C17" s="111"/>
      <c r="D17" s="53" t="s">
        <v>47</v>
      </c>
      <c r="E17" s="47" t="s">
        <v>189</v>
      </c>
      <c r="F17" s="113" t="s">
        <v>99</v>
      </c>
      <c r="G17" s="46" t="s">
        <v>100</v>
      </c>
      <c r="H17" s="54" t="s">
        <v>101</v>
      </c>
      <c r="I17" s="252"/>
      <c r="J17" s="253">
        <v>196.5</v>
      </c>
      <c r="K17" s="254">
        <f>J17/3</f>
        <v>65.5</v>
      </c>
      <c r="L17" s="255">
        <f>RANK(K17,$K$17:$K$18,0)</f>
        <v>1</v>
      </c>
      <c r="M17" s="253">
        <v>191</v>
      </c>
      <c r="N17" s="254">
        <f>M17/3</f>
        <v>63.666666666666664</v>
      </c>
      <c r="O17" s="255">
        <f>RANK(N17,$N$17:$N$18,0)</f>
        <v>1</v>
      </c>
      <c r="P17" s="253">
        <v>192</v>
      </c>
      <c r="Q17" s="254">
        <f>P17/3</f>
        <v>64</v>
      </c>
      <c r="R17" s="256">
        <f>RANK(Q17,$Q$17:$Q$18,0)</f>
        <v>1</v>
      </c>
      <c r="S17" s="242"/>
      <c r="T17" s="242"/>
      <c r="U17" s="243">
        <f>P17+M17+J17</f>
        <v>579.5</v>
      </c>
      <c r="V17" s="244"/>
      <c r="W17" s="241">
        <f>(K17+N17+Q17)/3</f>
        <v>64.38888888888889</v>
      </c>
      <c r="X17" s="245" t="s">
        <v>10</v>
      </c>
    </row>
    <row r="18" spans="1:24" s="237" customFormat="1" ht="36" customHeight="1">
      <c r="A18" s="251">
        <f>RANK(W18,$W$17:$W$18)</f>
        <v>2</v>
      </c>
      <c r="B18" s="44" t="s">
        <v>190</v>
      </c>
      <c r="C18" s="45" t="s">
        <v>191</v>
      </c>
      <c r="D18" s="46">
        <v>1</v>
      </c>
      <c r="E18" s="122" t="s">
        <v>192</v>
      </c>
      <c r="F18" s="123" t="s">
        <v>193</v>
      </c>
      <c r="G18" s="124" t="s">
        <v>194</v>
      </c>
      <c r="H18" s="194" t="s">
        <v>92</v>
      </c>
      <c r="I18" s="257"/>
      <c r="J18" s="258">
        <v>189</v>
      </c>
      <c r="K18" s="259">
        <f aca="true" t="shared" si="0" ref="K18">J18/3</f>
        <v>63</v>
      </c>
      <c r="L18" s="255">
        <f>RANK(K18,$K$17:$K$18,0)</f>
        <v>2</v>
      </c>
      <c r="M18" s="258">
        <v>189.5</v>
      </c>
      <c r="N18" s="259">
        <f aca="true" t="shared" si="1" ref="N18">M18/3</f>
        <v>63.166666666666664</v>
      </c>
      <c r="O18" s="255">
        <f>RANK(N18,$N$17:$N$18,0)</f>
        <v>2</v>
      </c>
      <c r="P18" s="258">
        <v>187</v>
      </c>
      <c r="Q18" s="259">
        <f aca="true" t="shared" si="2" ref="Q18">P18/3</f>
        <v>62.333333333333336</v>
      </c>
      <c r="R18" s="256">
        <f>RANK(Q18,$Q$17:$Q$18,0)</f>
        <v>2</v>
      </c>
      <c r="S18" s="260"/>
      <c r="T18" s="260"/>
      <c r="U18" s="261">
        <f>P18+M18+J18</f>
        <v>565.5</v>
      </c>
      <c r="V18" s="262"/>
      <c r="W18" s="241">
        <f aca="true" t="shared" si="3" ref="W18">(K18+N18+Q18)/3</f>
        <v>62.833333333333336</v>
      </c>
      <c r="X18" s="245" t="s">
        <v>135</v>
      </c>
    </row>
    <row r="19" spans="1:34" s="18" customFormat="1" ht="36" customHeight="1">
      <c r="A19" s="442" t="s">
        <v>195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4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</row>
    <row r="20" spans="1:34" s="18" customFormat="1" ht="36" customHeight="1">
      <c r="A20" s="251"/>
      <c r="B20" s="110" t="s">
        <v>115</v>
      </c>
      <c r="C20" s="111" t="s">
        <v>116</v>
      </c>
      <c r="D20" s="53"/>
      <c r="E20" s="110" t="s">
        <v>196</v>
      </c>
      <c r="F20" s="52" t="s">
        <v>197</v>
      </c>
      <c r="G20" s="49" t="s">
        <v>198</v>
      </c>
      <c r="H20" s="49" t="s">
        <v>120</v>
      </c>
      <c r="I20" s="252"/>
      <c r="J20" s="253">
        <v>267</v>
      </c>
      <c r="K20" s="254">
        <f>J20/4</f>
        <v>66.75</v>
      </c>
      <c r="L20" s="255"/>
      <c r="M20" s="253">
        <v>259</v>
      </c>
      <c r="N20" s="254">
        <f>M20/4</f>
        <v>64.75</v>
      </c>
      <c r="O20" s="255"/>
      <c r="P20" s="253">
        <v>263</v>
      </c>
      <c r="Q20" s="254">
        <f>P20/4</f>
        <v>65.75</v>
      </c>
      <c r="R20" s="255"/>
      <c r="S20" s="255"/>
      <c r="T20" s="255"/>
      <c r="U20" s="263">
        <f>P20+M20+J20</f>
        <v>789</v>
      </c>
      <c r="V20" s="264"/>
      <c r="W20" s="254">
        <f>(K20+N20+Q20)/3</f>
        <v>65.75</v>
      </c>
      <c r="X20" s="265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</row>
    <row r="21" spans="1:23" s="266" customFormat="1" ht="36" customHeight="1">
      <c r="A21" s="56" t="s">
        <v>49</v>
      </c>
      <c r="B21" s="57"/>
      <c r="C21" s="57"/>
      <c r="D21" s="57"/>
      <c r="E21" s="58"/>
      <c r="F21" s="57"/>
      <c r="G21" s="57"/>
      <c r="H21" s="59" t="s">
        <v>50</v>
      </c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W21" s="268"/>
    </row>
    <row r="22" spans="1:23" s="266" customFormat="1" ht="36" customHeight="1">
      <c r="A22" s="56" t="s">
        <v>51</v>
      </c>
      <c r="B22" s="57"/>
      <c r="C22" s="57"/>
      <c r="D22" s="57"/>
      <c r="E22" s="58"/>
      <c r="F22" s="57"/>
      <c r="G22" s="57"/>
      <c r="H22" s="61" t="s">
        <v>52</v>
      </c>
      <c r="R22" s="267"/>
      <c r="W22" s="268"/>
    </row>
    <row r="23" ht="12.75">
      <c r="W23" s="269"/>
    </row>
  </sheetData>
  <sheetProtection selectLockedCells="1" selectUnlockedCells="1"/>
  <mergeCells count="26">
    <mergeCell ref="A8:A9"/>
    <mergeCell ref="B8:B9"/>
    <mergeCell ref="C8:C9"/>
    <mergeCell ref="D8:D9"/>
    <mergeCell ref="E8:E9"/>
    <mergeCell ref="A2:W2"/>
    <mergeCell ref="A3:W3"/>
    <mergeCell ref="A4:W4"/>
    <mergeCell ref="A6:Y6"/>
    <mergeCell ref="A7:E7"/>
    <mergeCell ref="X8:X9"/>
    <mergeCell ref="F8:F9"/>
    <mergeCell ref="G8:G9"/>
    <mergeCell ref="H8:H9"/>
    <mergeCell ref="J8:L8"/>
    <mergeCell ref="M8:O8"/>
    <mergeCell ref="P8:R8"/>
    <mergeCell ref="S8:S9"/>
    <mergeCell ref="T8:T9"/>
    <mergeCell ref="U8:U9"/>
    <mergeCell ref="V8:V9"/>
    <mergeCell ref="W8:W9"/>
    <mergeCell ref="A10:X10"/>
    <mergeCell ref="A11:W11"/>
    <mergeCell ref="A16:W16"/>
    <mergeCell ref="A19:X19"/>
  </mergeCells>
  <printOptions horizontalCentered="1"/>
  <pageMargins left="0.19652777777777777" right="0.19652777777777777" top="0" bottom="0" header="0.5118055555555555" footer="0.5118055555555555"/>
  <pageSetup fitToHeight="0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00102615356"/>
  </sheetPr>
  <dimension ref="A1:AJ24"/>
  <sheetViews>
    <sheetView view="pageBreakPreview" zoomScale="85" zoomScaleSheetLayoutView="85" workbookViewId="0" topLeftCell="A11">
      <selection activeCell="E18" sqref="E18"/>
    </sheetView>
  </sheetViews>
  <sheetFormatPr defaultColWidth="10.66015625" defaultRowHeight="12.75"/>
  <cols>
    <col min="1" max="1" width="6.83203125" style="325" customWidth="1"/>
    <col min="2" max="2" width="24.83203125" style="325" customWidth="1"/>
    <col min="3" max="3" width="10.66015625" style="325" hidden="1" customWidth="1"/>
    <col min="4" max="4" width="6.33203125" style="326" customWidth="1"/>
    <col min="5" max="5" width="47" style="327" customWidth="1"/>
    <col min="6" max="6" width="10.66015625" style="325" hidden="1" customWidth="1"/>
    <col min="7" max="7" width="10.66015625" style="326" hidden="1" customWidth="1"/>
    <col min="8" max="8" width="21" style="325" customWidth="1"/>
    <col min="9" max="9" width="10.66015625" style="325" hidden="1" customWidth="1"/>
    <col min="10" max="10" width="8.5" style="328" customWidth="1"/>
    <col min="11" max="11" width="13.83203125" style="329" customWidth="1"/>
    <col min="12" max="12" width="4.5" style="325" customWidth="1"/>
    <col min="13" max="13" width="8.66015625" style="328" customWidth="1"/>
    <col min="14" max="14" width="13" style="329" customWidth="1"/>
    <col min="15" max="15" width="4.66015625" style="325" customWidth="1"/>
    <col min="16" max="16" width="8.83203125" style="328" customWidth="1"/>
    <col min="17" max="17" width="12.66015625" style="329" customWidth="1"/>
    <col min="18" max="18" width="4.83203125" style="325" customWidth="1"/>
    <col min="19" max="20" width="7" style="325" customWidth="1"/>
    <col min="21" max="21" width="10.16015625" style="325" customWidth="1"/>
    <col min="22" max="22" width="10.66015625" style="325" hidden="1" customWidth="1"/>
    <col min="23" max="23" width="13.33203125" style="329" customWidth="1"/>
    <col min="24" max="24" width="6" style="325" customWidth="1"/>
    <col min="25" max="27" width="10.66015625" style="325" customWidth="1"/>
    <col min="28" max="16384" width="10.66015625" style="325" customWidth="1"/>
  </cols>
  <sheetData>
    <row r="1" spans="1:36" s="284" customFormat="1" ht="13.8" hidden="1">
      <c r="A1" s="275" t="s">
        <v>0</v>
      </c>
      <c r="B1" s="276"/>
      <c r="C1" s="275" t="s">
        <v>1</v>
      </c>
      <c r="D1" s="277"/>
      <c r="E1" s="278"/>
      <c r="F1" s="275" t="s">
        <v>2</v>
      </c>
      <c r="G1" s="279"/>
      <c r="H1" s="276"/>
      <c r="I1" s="276"/>
      <c r="J1" s="280"/>
      <c r="K1" s="281" t="s">
        <v>3</v>
      </c>
      <c r="L1" s="282"/>
      <c r="M1" s="280"/>
      <c r="N1" s="281" t="s">
        <v>4</v>
      </c>
      <c r="O1" s="282"/>
      <c r="P1" s="280"/>
      <c r="Q1" s="281" t="s">
        <v>5</v>
      </c>
      <c r="R1" s="282"/>
      <c r="S1" s="282"/>
      <c r="T1" s="282"/>
      <c r="U1" s="282"/>
      <c r="V1" s="282"/>
      <c r="W1" s="283" t="s">
        <v>6</v>
      </c>
      <c r="Y1" s="285"/>
      <c r="Z1" s="285"/>
      <c r="AA1" s="285"/>
      <c r="AB1" s="285"/>
      <c r="AC1" s="285"/>
      <c r="AD1" s="285"/>
      <c r="AE1" s="285"/>
      <c r="AF1" s="285"/>
      <c r="AG1" s="285"/>
      <c r="AH1" s="285"/>
      <c r="AJ1" s="285"/>
    </row>
    <row r="2" spans="1:24" s="97" customFormat="1" ht="29.25" customHeight="1">
      <c r="A2" s="386" t="s">
        <v>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</row>
    <row r="3" spans="1:25" s="286" customFormat="1" ht="29.25" customHeight="1" hidden="1">
      <c r="A3" s="387" t="s">
        <v>8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12"/>
      <c r="Y3" s="12"/>
    </row>
    <row r="4" spans="1:25" s="287" customFormat="1" ht="29.25" customHeight="1">
      <c r="A4" s="473" t="s">
        <v>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245"/>
    </row>
    <row r="5" spans="1:25" s="19" customFormat="1" ht="34.5" customHeight="1">
      <c r="A5" s="420" t="s">
        <v>75</v>
      </c>
      <c r="B5" s="420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288"/>
    </row>
    <row r="6" spans="1:24" s="292" customFormat="1" ht="21.75" customHeight="1" thickBot="1">
      <c r="A6" s="474" t="s">
        <v>13</v>
      </c>
      <c r="B6" s="474"/>
      <c r="C6" s="474"/>
      <c r="D6" s="474"/>
      <c r="E6" s="474"/>
      <c r="F6" s="289"/>
      <c r="G6" s="289"/>
      <c r="H6" s="290"/>
      <c r="I6" s="290"/>
      <c r="J6" s="291"/>
      <c r="K6" s="291"/>
      <c r="L6" s="291"/>
      <c r="M6" s="291"/>
      <c r="N6" s="291"/>
      <c r="O6" s="291"/>
      <c r="P6" s="291"/>
      <c r="R6" s="475" t="s">
        <v>14</v>
      </c>
      <c r="S6" s="475"/>
      <c r="T6" s="475"/>
      <c r="U6" s="475"/>
      <c r="V6" s="475"/>
      <c r="W6" s="475"/>
      <c r="X6" s="475"/>
    </row>
    <row r="7" spans="1:24" s="294" customFormat="1" ht="13.5" customHeight="1" thickBot="1">
      <c r="A7" s="471" t="s">
        <v>15</v>
      </c>
      <c r="B7" s="467" t="s">
        <v>16</v>
      </c>
      <c r="C7" s="472" t="s">
        <v>17</v>
      </c>
      <c r="D7" s="472" t="s">
        <v>18</v>
      </c>
      <c r="E7" s="467" t="s">
        <v>56</v>
      </c>
      <c r="F7" s="467" t="s">
        <v>20</v>
      </c>
      <c r="G7" s="467" t="s">
        <v>21</v>
      </c>
      <c r="H7" s="468" t="s">
        <v>22</v>
      </c>
      <c r="I7" s="293"/>
      <c r="J7" s="469" t="s">
        <v>78</v>
      </c>
      <c r="K7" s="469"/>
      <c r="L7" s="469"/>
      <c r="M7" s="470" t="s">
        <v>24</v>
      </c>
      <c r="N7" s="470"/>
      <c r="O7" s="470"/>
      <c r="P7" s="469" t="s">
        <v>25</v>
      </c>
      <c r="Q7" s="469"/>
      <c r="R7" s="469"/>
      <c r="S7" s="445" t="s">
        <v>26</v>
      </c>
      <c r="T7" s="445" t="s">
        <v>27</v>
      </c>
      <c r="U7" s="445" t="s">
        <v>28</v>
      </c>
      <c r="V7" s="445" t="s">
        <v>29</v>
      </c>
      <c r="W7" s="465" t="s">
        <v>30</v>
      </c>
      <c r="X7" s="466" t="s">
        <v>31</v>
      </c>
    </row>
    <row r="8" spans="1:24" s="294" customFormat="1" ht="34.5" customHeight="1">
      <c r="A8" s="471"/>
      <c r="B8" s="467"/>
      <c r="C8" s="472"/>
      <c r="D8" s="472"/>
      <c r="E8" s="467"/>
      <c r="F8" s="467"/>
      <c r="G8" s="467"/>
      <c r="H8" s="468"/>
      <c r="I8" s="293"/>
      <c r="J8" s="295" t="s">
        <v>32</v>
      </c>
      <c r="K8" s="296" t="s">
        <v>33</v>
      </c>
      <c r="L8" s="297" t="s">
        <v>34</v>
      </c>
      <c r="M8" s="295" t="s">
        <v>32</v>
      </c>
      <c r="N8" s="296" t="s">
        <v>33</v>
      </c>
      <c r="O8" s="297" t="s">
        <v>34</v>
      </c>
      <c r="P8" s="295" t="s">
        <v>32</v>
      </c>
      <c r="Q8" s="296" t="s">
        <v>33</v>
      </c>
      <c r="R8" s="297" t="s">
        <v>34</v>
      </c>
      <c r="S8" s="445"/>
      <c r="T8" s="445"/>
      <c r="U8" s="445"/>
      <c r="V8" s="445"/>
      <c r="W8" s="465"/>
      <c r="X8" s="466"/>
    </row>
    <row r="9" spans="1:25" s="299" customFormat="1" ht="27.75" customHeight="1">
      <c r="A9" s="458" t="s">
        <v>199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58"/>
      <c r="T9" s="458"/>
      <c r="U9" s="458"/>
      <c r="V9" s="458"/>
      <c r="W9" s="458"/>
      <c r="X9" s="298"/>
      <c r="Y9" s="245"/>
    </row>
    <row r="10" spans="1:24" s="308" customFormat="1" ht="39.75" customHeight="1">
      <c r="A10" s="300">
        <f>RANK(W10,$W$10:$W$11)</f>
        <v>1</v>
      </c>
      <c r="B10" s="51" t="s">
        <v>200</v>
      </c>
      <c r="C10" s="52" t="s">
        <v>201</v>
      </c>
      <c r="D10" s="53" t="s">
        <v>47</v>
      </c>
      <c r="E10" s="110" t="s">
        <v>202</v>
      </c>
      <c r="F10" s="113"/>
      <c r="G10" s="49" t="s">
        <v>38</v>
      </c>
      <c r="H10" s="49" t="s">
        <v>13</v>
      </c>
      <c r="I10" s="301"/>
      <c r="J10" s="302">
        <v>160.5</v>
      </c>
      <c r="K10" s="303">
        <f>J10/2.6</f>
        <v>61.730769230769226</v>
      </c>
      <c r="L10" s="304">
        <f>RANK(K10,K$10:K$11,0)</f>
        <v>1</v>
      </c>
      <c r="M10" s="302">
        <v>158</v>
      </c>
      <c r="N10" s="303">
        <f>M10/2.6</f>
        <v>60.76923076923077</v>
      </c>
      <c r="O10" s="304">
        <f>RANK(N10,N$10:N$11,0)</f>
        <v>1</v>
      </c>
      <c r="P10" s="302">
        <v>162</v>
      </c>
      <c r="Q10" s="303">
        <f>P10/2.6</f>
        <v>62.30769230769231</v>
      </c>
      <c r="R10" s="304">
        <f>RANK(Q10,Q$10:Q$11,0)</f>
        <v>1</v>
      </c>
      <c r="S10" s="304"/>
      <c r="T10" s="304">
        <v>1</v>
      </c>
      <c r="U10" s="305">
        <f>P10+M10+J10</f>
        <v>480.5</v>
      </c>
      <c r="V10" s="306"/>
      <c r="W10" s="303">
        <f>(K10+N10+Q10)/3</f>
        <v>61.60256410256411</v>
      </c>
      <c r="X10" s="307"/>
    </row>
    <row r="11" spans="1:27" s="13" customFormat="1" ht="39.75" customHeight="1">
      <c r="A11" s="300">
        <f>RANK(W11,$W$10:$W$11)</f>
        <v>2</v>
      </c>
      <c r="B11" s="51" t="s">
        <v>203</v>
      </c>
      <c r="C11" s="52" t="s">
        <v>204</v>
      </c>
      <c r="D11" s="53" t="s">
        <v>205</v>
      </c>
      <c r="E11" s="51" t="s">
        <v>206</v>
      </c>
      <c r="F11" s="52" t="s">
        <v>207</v>
      </c>
      <c r="G11" s="54" t="s">
        <v>208</v>
      </c>
      <c r="H11" s="54" t="s">
        <v>92</v>
      </c>
      <c r="I11" s="307"/>
      <c r="J11" s="258">
        <v>156.5</v>
      </c>
      <c r="K11" s="259">
        <f>J11/2.6-0.5</f>
        <v>59.69230769230769</v>
      </c>
      <c r="L11" s="304">
        <f>RANK(K11,K$10:K$11,0)</f>
        <v>2</v>
      </c>
      <c r="M11" s="258">
        <v>147</v>
      </c>
      <c r="N11" s="259">
        <f>M11/2.6-0.5</f>
        <v>56.03846153846153</v>
      </c>
      <c r="O11" s="304">
        <f>RANK(N11,N$10:N$11,0)</f>
        <v>2</v>
      </c>
      <c r="P11" s="258">
        <v>147</v>
      </c>
      <c r="Q11" s="259">
        <f>P11/2.6-0.5</f>
        <v>56.03846153846153</v>
      </c>
      <c r="R11" s="304">
        <f>RANK(Q11,Q$10:Q$11,0)</f>
        <v>2</v>
      </c>
      <c r="S11" s="260">
        <v>1</v>
      </c>
      <c r="T11" s="260"/>
      <c r="U11" s="261">
        <f>P11+M11+J11</f>
        <v>450.5</v>
      </c>
      <c r="V11" s="262"/>
      <c r="W11" s="259">
        <f>(K11+N11+Q11)/3</f>
        <v>57.256410256410255</v>
      </c>
      <c r="X11" s="257"/>
      <c r="AA11" s="287"/>
    </row>
    <row r="12" spans="1:25" s="299" customFormat="1" ht="27.75" customHeight="1">
      <c r="A12" s="458" t="s">
        <v>209</v>
      </c>
      <c r="B12" s="458"/>
      <c r="C12" s="458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298"/>
      <c r="Y12" s="245"/>
    </row>
    <row r="13" spans="1:24" s="127" customFormat="1" ht="27.75" customHeight="1">
      <c r="A13" s="459" t="s">
        <v>210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1"/>
    </row>
    <row r="14" spans="1:24" s="13" customFormat="1" ht="39.75" customHeight="1">
      <c r="A14" s="309">
        <f>RANK(W14,$W$14:$W$16)</f>
        <v>1</v>
      </c>
      <c r="B14" s="44" t="s">
        <v>211</v>
      </c>
      <c r="C14" s="52" t="s">
        <v>212</v>
      </c>
      <c r="D14" s="53">
        <v>1</v>
      </c>
      <c r="E14" s="51" t="s">
        <v>213</v>
      </c>
      <c r="F14" s="48" t="s">
        <v>214</v>
      </c>
      <c r="G14" s="46" t="s">
        <v>215</v>
      </c>
      <c r="H14" s="54" t="s">
        <v>13</v>
      </c>
      <c r="I14" s="257"/>
      <c r="J14" s="258">
        <v>212.5</v>
      </c>
      <c r="K14" s="259">
        <f>J14/3.3</f>
        <v>64.39393939393939</v>
      </c>
      <c r="L14" s="260">
        <f>RANK(K14,$K$14:$K$16,0)</f>
        <v>1</v>
      </c>
      <c r="M14" s="258">
        <v>215</v>
      </c>
      <c r="N14" s="259">
        <f>M14/3.3</f>
        <v>65.15151515151516</v>
      </c>
      <c r="O14" s="260">
        <f>RANK(N14,$N$14:$N$16,0)</f>
        <v>1</v>
      </c>
      <c r="P14" s="258">
        <v>211.5</v>
      </c>
      <c r="Q14" s="259">
        <f>P14/3.3</f>
        <v>64.0909090909091</v>
      </c>
      <c r="R14" s="260">
        <f>RANK(Q14,$Q$14:$Q$16,0)</f>
        <v>2</v>
      </c>
      <c r="S14" s="260"/>
      <c r="T14" s="260"/>
      <c r="U14" s="261">
        <f>P14+M14+J14</f>
        <v>639</v>
      </c>
      <c r="V14" s="262"/>
      <c r="W14" s="259">
        <f>(K14+N14+Q14)/3</f>
        <v>64.54545454545455</v>
      </c>
      <c r="X14" s="245" t="s">
        <v>10</v>
      </c>
    </row>
    <row r="15" spans="1:24" s="13" customFormat="1" ht="39.75" customHeight="1">
      <c r="A15" s="309">
        <f>RANK(W15,$W$14:$W$16)</f>
        <v>2</v>
      </c>
      <c r="B15" s="47" t="s">
        <v>216</v>
      </c>
      <c r="C15" s="52" t="s">
        <v>217</v>
      </c>
      <c r="D15" s="53"/>
      <c r="E15" s="51" t="s">
        <v>218</v>
      </c>
      <c r="F15" s="48" t="s">
        <v>219</v>
      </c>
      <c r="G15" s="49" t="s">
        <v>38</v>
      </c>
      <c r="H15" s="46" t="s">
        <v>13</v>
      </c>
      <c r="I15" s="257"/>
      <c r="J15" s="258">
        <v>212</v>
      </c>
      <c r="K15" s="259">
        <f>J15/3.3</f>
        <v>64.24242424242425</v>
      </c>
      <c r="L15" s="260">
        <f>RANK(K15,$K$14:$K$16,0)</f>
        <v>2</v>
      </c>
      <c r="M15" s="258">
        <v>214.5</v>
      </c>
      <c r="N15" s="259">
        <f>M15/3.3</f>
        <v>65</v>
      </c>
      <c r="O15" s="260">
        <f>RANK(N15,$N$14:$N$16,0)</f>
        <v>2</v>
      </c>
      <c r="P15" s="258">
        <v>212</v>
      </c>
      <c r="Q15" s="259">
        <f>P15/3.3</f>
        <v>64.24242424242425</v>
      </c>
      <c r="R15" s="260">
        <f>RANK(Q15,$Q$14:$Q$16,0)</f>
        <v>1</v>
      </c>
      <c r="S15" s="260"/>
      <c r="T15" s="260"/>
      <c r="U15" s="261">
        <f>P15+M15+J15</f>
        <v>638.5</v>
      </c>
      <c r="V15" s="262"/>
      <c r="W15" s="259">
        <f>(K15+N15+Q15)/3</f>
        <v>64.4949494949495</v>
      </c>
      <c r="X15" s="245" t="s">
        <v>10</v>
      </c>
    </row>
    <row r="16" spans="1:24" s="13" customFormat="1" ht="39.75" customHeight="1">
      <c r="A16" s="309">
        <f>RANK(W16,$W$14:$W$16)</f>
        <v>3</v>
      </c>
      <c r="B16" s="44" t="s">
        <v>190</v>
      </c>
      <c r="C16" s="45" t="s">
        <v>191</v>
      </c>
      <c r="D16" s="46">
        <v>1</v>
      </c>
      <c r="E16" s="122" t="s">
        <v>192</v>
      </c>
      <c r="F16" s="123" t="s">
        <v>193</v>
      </c>
      <c r="G16" s="124" t="s">
        <v>194</v>
      </c>
      <c r="H16" s="194" t="s">
        <v>92</v>
      </c>
      <c r="I16" s="257"/>
      <c r="J16" s="258">
        <v>210.5</v>
      </c>
      <c r="K16" s="259">
        <f>J16/3.3</f>
        <v>63.78787878787879</v>
      </c>
      <c r="L16" s="260">
        <f>RANK(K16,$K$14:$K$16,0)</f>
        <v>3</v>
      </c>
      <c r="M16" s="258">
        <v>210.5</v>
      </c>
      <c r="N16" s="259">
        <f>M16/3.3</f>
        <v>63.78787878787879</v>
      </c>
      <c r="O16" s="260">
        <f>RANK(N16,$N$14:$N$16,0)</f>
        <v>3</v>
      </c>
      <c r="P16" s="258">
        <v>210</v>
      </c>
      <c r="Q16" s="259">
        <f>P16/3.3</f>
        <v>63.63636363636364</v>
      </c>
      <c r="R16" s="260">
        <f>RANK(Q16,$Q$14:$Q$16,0)</f>
        <v>3</v>
      </c>
      <c r="S16" s="260"/>
      <c r="T16" s="260"/>
      <c r="U16" s="261">
        <f>P16+M16+J16</f>
        <v>631</v>
      </c>
      <c r="V16" s="262"/>
      <c r="W16" s="259">
        <f>(K16+N16+Q16)/3</f>
        <v>63.73737373737374</v>
      </c>
      <c r="X16" s="245" t="s">
        <v>135</v>
      </c>
    </row>
    <row r="17" spans="1:24" s="127" customFormat="1" ht="39.75" customHeight="1">
      <c r="A17" s="462" t="s">
        <v>220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4"/>
    </row>
    <row r="18" spans="1:24" s="13" customFormat="1" ht="39.75" customHeight="1">
      <c r="A18" s="309">
        <f>RANK(W18,$W$18:$W$20)</f>
        <v>1</v>
      </c>
      <c r="B18" s="51" t="s">
        <v>145</v>
      </c>
      <c r="C18" s="45" t="s">
        <v>146</v>
      </c>
      <c r="D18" s="53"/>
      <c r="E18" s="47" t="s">
        <v>262</v>
      </c>
      <c r="F18" s="48"/>
      <c r="G18" s="124"/>
      <c r="H18" s="46" t="s">
        <v>13</v>
      </c>
      <c r="I18" s="257"/>
      <c r="J18" s="258">
        <v>168</v>
      </c>
      <c r="K18" s="259">
        <f>J18/2.6</f>
        <v>64.61538461538461</v>
      </c>
      <c r="L18" s="260">
        <f>RANK(K18,$K$18:$K$20,0)</f>
        <v>1</v>
      </c>
      <c r="M18" s="258">
        <v>163.5</v>
      </c>
      <c r="N18" s="259">
        <f>M18/2.6</f>
        <v>62.88461538461538</v>
      </c>
      <c r="O18" s="260">
        <f>RANK(N18,$N$18:$N$20,0)</f>
        <v>2</v>
      </c>
      <c r="P18" s="258">
        <v>167.5</v>
      </c>
      <c r="Q18" s="259">
        <f>P18/2.6</f>
        <v>64.42307692307692</v>
      </c>
      <c r="R18" s="260">
        <f>RANK(Q18,$Q$18:$Q$20,0)</f>
        <v>1</v>
      </c>
      <c r="S18" s="260"/>
      <c r="T18" s="260"/>
      <c r="U18" s="261">
        <f>P18+M18+J18</f>
        <v>499</v>
      </c>
      <c r="V18" s="262"/>
      <c r="W18" s="259">
        <f>(K18+N18+Q18)/3</f>
        <v>63.97435897435897</v>
      </c>
      <c r="X18" s="310"/>
    </row>
    <row r="19" spans="1:24" s="13" customFormat="1" ht="39.75" customHeight="1">
      <c r="A19" s="309">
        <f aca="true" t="shared" si="0" ref="A19:A20">RANK(W19,$W$18:$W$20)</f>
        <v>2</v>
      </c>
      <c r="B19" s="51" t="s">
        <v>136</v>
      </c>
      <c r="C19" s="193" t="s">
        <v>137</v>
      </c>
      <c r="D19" s="46" t="s">
        <v>205</v>
      </c>
      <c r="E19" s="110" t="s">
        <v>221</v>
      </c>
      <c r="F19" s="48" t="s">
        <v>222</v>
      </c>
      <c r="G19" s="311" t="s">
        <v>223</v>
      </c>
      <c r="H19" s="54" t="s">
        <v>13</v>
      </c>
      <c r="I19" s="257"/>
      <c r="J19" s="258">
        <v>168</v>
      </c>
      <c r="K19" s="259">
        <f>J19/2.6</f>
        <v>64.61538461538461</v>
      </c>
      <c r="L19" s="260">
        <f aca="true" t="shared" si="1" ref="L19:L20">RANK(K19,$K$18:$K$20,0)</f>
        <v>1</v>
      </c>
      <c r="M19" s="258">
        <v>166.5</v>
      </c>
      <c r="N19" s="259">
        <f>M19/2.6</f>
        <v>64.03846153846153</v>
      </c>
      <c r="O19" s="260">
        <f aca="true" t="shared" si="2" ref="O19:O20">RANK(N19,$N$18:$N$20,0)</f>
        <v>1</v>
      </c>
      <c r="P19" s="258">
        <v>159</v>
      </c>
      <c r="Q19" s="259">
        <f>P19/2.6</f>
        <v>61.15384615384615</v>
      </c>
      <c r="R19" s="260">
        <f aca="true" t="shared" si="3" ref="R19:R20">RANK(Q19,$Q$18:$Q$20,0)</f>
        <v>2</v>
      </c>
      <c r="S19" s="260"/>
      <c r="T19" s="260"/>
      <c r="U19" s="261">
        <f>P19+M19+J19</f>
        <v>493.5</v>
      </c>
      <c r="V19" s="262"/>
      <c r="W19" s="259">
        <f>(K19+N19+Q19)/3</f>
        <v>63.26923076923077</v>
      </c>
      <c r="X19" s="310"/>
    </row>
    <row r="20" spans="1:24" s="13" customFormat="1" ht="39.75" customHeight="1">
      <c r="A20" s="309">
        <f t="shared" si="0"/>
        <v>3</v>
      </c>
      <c r="B20" s="51" t="s">
        <v>143</v>
      </c>
      <c r="C20" s="193" t="s">
        <v>144</v>
      </c>
      <c r="D20" s="53"/>
      <c r="E20" s="110" t="s">
        <v>261</v>
      </c>
      <c r="F20" s="48"/>
      <c r="G20" s="124" t="s">
        <v>38</v>
      </c>
      <c r="H20" s="54" t="s">
        <v>13</v>
      </c>
      <c r="I20" s="257"/>
      <c r="J20" s="258">
        <v>150.5</v>
      </c>
      <c r="K20" s="259">
        <f>J20/2.6</f>
        <v>57.88461538461538</v>
      </c>
      <c r="L20" s="260">
        <f t="shared" si="1"/>
        <v>3</v>
      </c>
      <c r="M20" s="258">
        <v>149.5</v>
      </c>
      <c r="N20" s="259">
        <f>M20/2.6</f>
        <v>57.5</v>
      </c>
      <c r="O20" s="260">
        <f t="shared" si="2"/>
        <v>3</v>
      </c>
      <c r="P20" s="258">
        <v>148.5</v>
      </c>
      <c r="Q20" s="259">
        <f>P20/2.6</f>
        <v>57.11538461538461</v>
      </c>
      <c r="R20" s="260">
        <f t="shared" si="3"/>
        <v>3</v>
      </c>
      <c r="S20" s="260"/>
      <c r="T20" s="260"/>
      <c r="U20" s="261">
        <f>P20+M20+J20</f>
        <v>448.5</v>
      </c>
      <c r="V20" s="262"/>
      <c r="W20" s="259">
        <f>(K20+N20+Q20)/3</f>
        <v>57.5</v>
      </c>
      <c r="X20" s="310"/>
    </row>
    <row r="21" spans="1:23" s="313" customFormat="1" ht="39.75" customHeight="1">
      <c r="A21" s="312" t="s">
        <v>49</v>
      </c>
      <c r="E21" s="314"/>
      <c r="H21" s="315" t="s">
        <v>50</v>
      </c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W21" s="316"/>
    </row>
    <row r="22" spans="1:23" s="57" customFormat="1" ht="39.75" customHeight="1">
      <c r="A22" s="312" t="s">
        <v>51</v>
      </c>
      <c r="B22" s="313"/>
      <c r="C22" s="313"/>
      <c r="D22" s="313"/>
      <c r="E22" s="314"/>
      <c r="F22" s="313"/>
      <c r="G22" s="313"/>
      <c r="H22" s="317" t="s">
        <v>52</v>
      </c>
      <c r="R22" s="56"/>
      <c r="W22" s="60"/>
    </row>
    <row r="23" spans="1:24" s="13" customFormat="1" ht="39" customHeight="1" hidden="1">
      <c r="A23" s="318" t="s">
        <v>167</v>
      </c>
      <c r="C23" s="319"/>
      <c r="D23" s="319"/>
      <c r="F23" s="319"/>
      <c r="G23" s="319"/>
      <c r="H23" s="320" t="s">
        <v>168</v>
      </c>
      <c r="I23" s="320"/>
      <c r="J23" s="321"/>
      <c r="L23" s="322"/>
      <c r="M23" s="323"/>
      <c r="N23" s="324"/>
      <c r="O23" s="322"/>
      <c r="P23" s="323"/>
      <c r="Q23" s="324"/>
      <c r="R23" s="322"/>
      <c r="S23" s="322"/>
      <c r="T23" s="322"/>
      <c r="U23" s="322"/>
      <c r="V23" s="322"/>
      <c r="W23" s="322"/>
      <c r="X23" s="322"/>
    </row>
    <row r="24" ht="12.75">
      <c r="W24" s="325"/>
    </row>
  </sheetData>
  <sheetProtection selectLockedCells="1" selectUnlockedCells="1"/>
  <mergeCells count="27">
    <mergeCell ref="F7:F8"/>
    <mergeCell ref="A2:X2"/>
    <mergeCell ref="A3:W3"/>
    <mergeCell ref="A4:X4"/>
    <mergeCell ref="A5:X5"/>
    <mergeCell ref="A6:E6"/>
    <mergeCell ref="R6:X6"/>
    <mergeCell ref="A7:A8"/>
    <mergeCell ref="B7:B8"/>
    <mergeCell ref="C7:C8"/>
    <mergeCell ref="D7:D8"/>
    <mergeCell ref="E7:E8"/>
    <mergeCell ref="A12:W12"/>
    <mergeCell ref="A13:X13"/>
    <mergeCell ref="A17:X17"/>
    <mergeCell ref="T7:T8"/>
    <mergeCell ref="U7:U8"/>
    <mergeCell ref="V7:V8"/>
    <mergeCell ref="W7:W8"/>
    <mergeCell ref="X7:X8"/>
    <mergeCell ref="A9:W9"/>
    <mergeCell ref="G7:G8"/>
    <mergeCell ref="H7:H8"/>
    <mergeCell ref="J7:L7"/>
    <mergeCell ref="M7:O7"/>
    <mergeCell ref="P7:R7"/>
    <mergeCell ref="S7:S8"/>
  </mergeCells>
  <conditionalFormatting sqref="B10">
    <cfRule type="duplicateValues" priority="2" dxfId="0" stopIfTrue="1">
      <formula>AND(COUNTIF($B$10:$B$10,B10)&gt;1,NOT(ISBLANK(B10)))</formula>
    </cfRule>
  </conditionalFormatting>
  <conditionalFormatting sqref="B11">
    <cfRule type="duplicateValues" priority="3" dxfId="0" stopIfTrue="1">
      <formula>AND(COUNTIF($B$11:$B$11,B11)&gt;1,NOT(ISBLANK(B11)))</formula>
    </cfRule>
  </conditionalFormatting>
  <printOptions horizontalCentered="1"/>
  <pageMargins left="0" right="0" top="0" bottom="0" header="0.511805555555556" footer="0.511805555555556"/>
  <pageSetup horizontalDpi="300" verticalDpi="3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N23"/>
  <sheetViews>
    <sheetView tabSelected="1" view="pageBreakPreview" zoomScale="70" zoomScaleSheetLayoutView="70" workbookViewId="0" topLeftCell="A2">
      <selection activeCell="R5" sqref="R5:X5"/>
    </sheetView>
  </sheetViews>
  <sheetFormatPr defaultColWidth="9.33203125" defaultRowHeight="12.75"/>
  <cols>
    <col min="1" max="1" width="7.66015625" style="92" customWidth="1"/>
    <col min="2" max="2" width="23.5" style="96" customWidth="1"/>
    <col min="3" max="3" width="9.33203125" style="96" hidden="1" customWidth="1"/>
    <col min="4" max="4" width="9.16015625" style="92" customWidth="1"/>
    <col min="5" max="5" width="46.16015625" style="92" customWidth="1"/>
    <col min="6" max="7" width="9.33203125" style="92" hidden="1" customWidth="1"/>
    <col min="8" max="8" width="28.66015625" style="92" customWidth="1"/>
    <col min="9" max="9" width="11.83203125" style="94" customWidth="1"/>
    <col min="10" max="10" width="11.83203125" style="92" customWidth="1"/>
    <col min="11" max="11" width="11.83203125" style="95" customWidth="1"/>
    <col min="12" max="12" width="11.83203125" style="94" customWidth="1"/>
    <col min="13" max="13" width="11.83203125" style="95" customWidth="1"/>
    <col min="14" max="14" width="3.16015625" style="95" customWidth="1"/>
    <col min="15" max="15" width="13.66015625" style="92" customWidth="1"/>
    <col min="16" max="16" width="10.83203125" style="92" customWidth="1"/>
    <col min="17" max="17" width="15.83203125" style="95" customWidth="1"/>
    <col min="18" max="24" width="9.33203125" style="92" customWidth="1"/>
    <col min="25" max="16384" width="9.33203125" style="92" customWidth="1"/>
  </cols>
  <sheetData>
    <row r="1" spans="1:28" s="69" customFormat="1" ht="14.25" customHeight="1" hidden="1">
      <c r="A1" s="66" t="s">
        <v>0</v>
      </c>
      <c r="B1" s="67"/>
      <c r="C1" s="67"/>
      <c r="D1" s="67"/>
      <c r="E1" s="68"/>
      <c r="F1" s="68"/>
      <c r="G1" s="68"/>
      <c r="I1" s="70"/>
      <c r="J1" s="71"/>
      <c r="K1" s="72" t="s">
        <v>4</v>
      </c>
      <c r="L1" s="70"/>
      <c r="M1" s="72" t="s">
        <v>5</v>
      </c>
      <c r="N1" s="72"/>
      <c r="O1" s="71"/>
      <c r="P1" s="71"/>
      <c r="Q1" s="73" t="s">
        <v>6</v>
      </c>
      <c r="R1" s="330"/>
      <c r="S1" s="330"/>
      <c r="T1" s="330"/>
      <c r="U1" s="330"/>
      <c r="V1" s="330"/>
      <c r="W1" s="330"/>
      <c r="X1" s="330"/>
      <c r="Y1" s="330"/>
      <c r="Z1" s="330"/>
      <c r="AB1" s="330"/>
    </row>
    <row r="2" spans="1:24" s="11" customFormat="1" ht="34.5" customHeight="1">
      <c r="A2" s="386" t="s">
        <v>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31"/>
      <c r="S2" s="331"/>
      <c r="T2" s="331"/>
      <c r="U2" s="331"/>
      <c r="V2" s="331"/>
      <c r="W2" s="331"/>
      <c r="X2" s="331"/>
    </row>
    <row r="3" spans="1:24" s="74" customFormat="1" ht="27.75" customHeight="1">
      <c r="A3" s="398" t="s">
        <v>53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32"/>
      <c r="S3" s="332"/>
      <c r="T3" s="332"/>
      <c r="U3" s="332"/>
      <c r="V3" s="332"/>
      <c r="W3" s="332"/>
      <c r="X3" s="332"/>
    </row>
    <row r="4" spans="1:25" s="19" customFormat="1" ht="34.5" customHeight="1">
      <c r="A4" s="420" t="s">
        <v>54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288"/>
      <c r="S4" s="288"/>
      <c r="T4" s="288"/>
      <c r="U4" s="288"/>
      <c r="V4" s="288"/>
      <c r="W4" s="333"/>
      <c r="X4" s="333"/>
      <c r="Y4" s="333"/>
    </row>
    <row r="5" spans="1:24" s="23" customFormat="1" ht="21.75" customHeight="1" thickBot="1">
      <c r="A5" s="391" t="s">
        <v>13</v>
      </c>
      <c r="B5" s="391"/>
      <c r="C5" s="391"/>
      <c r="D5" s="391"/>
      <c r="E5" s="391"/>
      <c r="F5" s="20"/>
      <c r="G5" s="20"/>
      <c r="H5" s="21"/>
      <c r="I5" s="21"/>
      <c r="J5" s="22"/>
      <c r="K5" s="22"/>
      <c r="L5" s="22"/>
      <c r="M5" s="22"/>
      <c r="N5" s="22"/>
      <c r="O5" s="22"/>
      <c r="Q5" s="334" t="s">
        <v>14</v>
      </c>
      <c r="R5" s="22"/>
      <c r="S5" s="391"/>
      <c r="T5" s="391"/>
      <c r="U5" s="391"/>
      <c r="V5" s="391"/>
      <c r="W5" s="391"/>
      <c r="X5" s="391"/>
    </row>
    <row r="6" spans="1:17" s="79" customFormat="1" ht="25.5" customHeight="1">
      <c r="A6" s="487" t="s">
        <v>15</v>
      </c>
      <c r="B6" s="488" t="s">
        <v>55</v>
      </c>
      <c r="C6" s="77"/>
      <c r="D6" s="485" t="s">
        <v>18</v>
      </c>
      <c r="E6" s="489" t="s">
        <v>56</v>
      </c>
      <c r="F6" s="78"/>
      <c r="G6" s="78"/>
      <c r="H6" s="490" t="s">
        <v>57</v>
      </c>
      <c r="I6" s="393" t="s">
        <v>58</v>
      </c>
      <c r="J6" s="393"/>
      <c r="K6" s="393"/>
      <c r="L6" s="393"/>
      <c r="M6" s="393"/>
      <c r="N6" s="481" t="s">
        <v>59</v>
      </c>
      <c r="O6" s="482"/>
      <c r="P6" s="485" t="s">
        <v>60</v>
      </c>
      <c r="Q6" s="486" t="s">
        <v>61</v>
      </c>
    </row>
    <row r="7" spans="1:17" s="79" customFormat="1" ht="97.5" customHeight="1">
      <c r="A7" s="487"/>
      <c r="B7" s="488"/>
      <c r="C7" s="77"/>
      <c r="D7" s="485"/>
      <c r="E7" s="489"/>
      <c r="F7" s="78"/>
      <c r="G7" s="78"/>
      <c r="H7" s="490"/>
      <c r="I7" s="335" t="s">
        <v>224</v>
      </c>
      <c r="J7" s="335" t="s">
        <v>225</v>
      </c>
      <c r="K7" s="335" t="s">
        <v>226</v>
      </c>
      <c r="L7" s="336" t="s">
        <v>227</v>
      </c>
      <c r="M7" s="337" t="s">
        <v>71</v>
      </c>
      <c r="N7" s="483"/>
      <c r="O7" s="484"/>
      <c r="P7" s="485"/>
      <c r="Q7" s="486"/>
    </row>
    <row r="8" spans="1:17" s="90" customFormat="1" ht="36" customHeight="1" hidden="1">
      <c r="A8" s="476" t="s">
        <v>228</v>
      </c>
      <c r="B8" s="476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</row>
    <row r="9" spans="1:17" s="90" customFormat="1" ht="48.75" customHeight="1" hidden="1">
      <c r="A9" s="338">
        <v>1</v>
      </c>
      <c r="B9" s="133"/>
      <c r="C9" s="134"/>
      <c r="D9" s="339"/>
      <c r="E9" s="340"/>
      <c r="F9" s="341"/>
      <c r="G9" s="342"/>
      <c r="H9" s="342"/>
      <c r="I9" s="343"/>
      <c r="J9" s="343"/>
      <c r="K9" s="343"/>
      <c r="L9" s="343"/>
      <c r="M9" s="343"/>
      <c r="N9" s="477">
        <f>I9+J9+K9+L9+M9</f>
        <v>0</v>
      </c>
      <c r="O9" s="478"/>
      <c r="P9" s="344"/>
      <c r="Q9" s="345">
        <f>N9/5*10</f>
        <v>0</v>
      </c>
    </row>
    <row r="10" spans="1:17" s="90" customFormat="1" ht="36" customHeight="1">
      <c r="A10" s="476" t="s">
        <v>229</v>
      </c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</row>
    <row r="11" spans="1:17" s="90" customFormat="1" ht="48.75" customHeight="1">
      <c r="A11" s="338">
        <v>1</v>
      </c>
      <c r="B11" s="110" t="s">
        <v>83</v>
      </c>
      <c r="C11" s="111" t="s">
        <v>84</v>
      </c>
      <c r="D11" s="112" t="s">
        <v>85</v>
      </c>
      <c r="E11" s="47" t="s">
        <v>230</v>
      </c>
      <c r="F11" s="52"/>
      <c r="G11" s="54" t="s">
        <v>38</v>
      </c>
      <c r="H11" s="54" t="s">
        <v>13</v>
      </c>
      <c r="I11" s="343">
        <v>8.7</v>
      </c>
      <c r="J11" s="343">
        <v>8</v>
      </c>
      <c r="K11" s="343">
        <v>8.6</v>
      </c>
      <c r="L11" s="343">
        <v>8</v>
      </c>
      <c r="M11" s="343">
        <v>8.7</v>
      </c>
      <c r="N11" s="477">
        <f>I11+J11+K11+L11+M11</f>
        <v>42</v>
      </c>
      <c r="O11" s="478"/>
      <c r="P11" s="344"/>
      <c r="Q11" s="345">
        <f>N11/5*10</f>
        <v>84</v>
      </c>
    </row>
    <row r="12" spans="1:17" s="90" customFormat="1" ht="48.75" customHeight="1">
      <c r="A12" s="338">
        <v>2</v>
      </c>
      <c r="B12" s="44" t="s">
        <v>231</v>
      </c>
      <c r="C12" s="52" t="s">
        <v>232</v>
      </c>
      <c r="D12" s="46" t="s">
        <v>233</v>
      </c>
      <c r="E12" s="47" t="s">
        <v>234</v>
      </c>
      <c r="F12" s="113" t="s">
        <v>235</v>
      </c>
      <c r="G12" s="46" t="s">
        <v>236</v>
      </c>
      <c r="H12" s="46" t="s">
        <v>237</v>
      </c>
      <c r="I12" s="343">
        <v>8.2</v>
      </c>
      <c r="J12" s="343">
        <v>8.8</v>
      </c>
      <c r="K12" s="343">
        <v>8</v>
      </c>
      <c r="L12" s="343">
        <v>7.8</v>
      </c>
      <c r="M12" s="343">
        <v>8</v>
      </c>
      <c r="N12" s="477">
        <f>I12+J12+K12+L12+M12</f>
        <v>40.8</v>
      </c>
      <c r="O12" s="478"/>
      <c r="P12" s="344"/>
      <c r="Q12" s="345">
        <f>N12/5*10</f>
        <v>81.6</v>
      </c>
    </row>
    <row r="13" spans="1:17" s="90" customFormat="1" ht="48.75" customHeight="1">
      <c r="A13" s="338">
        <v>3</v>
      </c>
      <c r="B13" s="110" t="s">
        <v>83</v>
      </c>
      <c r="C13" s="111" t="s">
        <v>84</v>
      </c>
      <c r="D13" s="112" t="s">
        <v>85</v>
      </c>
      <c r="E13" s="346" t="s">
        <v>238</v>
      </c>
      <c r="F13" s="347"/>
      <c r="G13" s="49" t="s">
        <v>38</v>
      </c>
      <c r="H13" s="49" t="s">
        <v>13</v>
      </c>
      <c r="I13" s="343">
        <v>8.5</v>
      </c>
      <c r="J13" s="343">
        <v>7</v>
      </c>
      <c r="K13" s="343">
        <v>8</v>
      </c>
      <c r="L13" s="343">
        <v>8.5</v>
      </c>
      <c r="M13" s="343">
        <v>8.5</v>
      </c>
      <c r="N13" s="477">
        <f>I13+J13+K13+L13+M13</f>
        <v>40.5</v>
      </c>
      <c r="O13" s="478"/>
      <c r="P13" s="344"/>
      <c r="Q13" s="345">
        <f>N13/5*10</f>
        <v>81</v>
      </c>
    </row>
    <row r="14" spans="1:17" s="90" customFormat="1" ht="48.75" customHeight="1">
      <c r="A14" s="338">
        <v>4</v>
      </c>
      <c r="B14" s="44" t="s">
        <v>239</v>
      </c>
      <c r="C14" s="52" t="s">
        <v>240</v>
      </c>
      <c r="D14" s="46">
        <v>1</v>
      </c>
      <c r="E14" s="47" t="s">
        <v>241</v>
      </c>
      <c r="F14" s="113" t="s">
        <v>242</v>
      </c>
      <c r="G14" s="46" t="s">
        <v>243</v>
      </c>
      <c r="H14" s="46" t="s">
        <v>244</v>
      </c>
      <c r="I14" s="343">
        <v>6.5</v>
      </c>
      <c r="J14" s="343">
        <v>7.8</v>
      </c>
      <c r="K14" s="343">
        <v>7.2</v>
      </c>
      <c r="L14" s="343">
        <v>6.5</v>
      </c>
      <c r="M14" s="343">
        <v>7</v>
      </c>
      <c r="N14" s="477">
        <f>I14+J14+K14+L14+M14</f>
        <v>35</v>
      </c>
      <c r="O14" s="478"/>
      <c r="P14" s="344"/>
      <c r="Q14" s="345">
        <f>N14/5*10</f>
        <v>70</v>
      </c>
    </row>
    <row r="15" spans="1:17" s="90" customFormat="1" ht="31.5" customHeight="1" hidden="1">
      <c r="A15" s="480" t="s">
        <v>245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0"/>
    </row>
    <row r="16" spans="1:17" s="90" customFormat="1" ht="36" customHeight="1" hidden="1">
      <c r="A16" s="476" t="s">
        <v>246</v>
      </c>
      <c r="B16" s="476"/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</row>
    <row r="17" spans="1:17" s="90" customFormat="1" ht="48.75" customHeight="1" hidden="1">
      <c r="A17" s="338"/>
      <c r="B17" s="348" t="s">
        <v>247</v>
      </c>
      <c r="C17" s="134" t="s">
        <v>248</v>
      </c>
      <c r="D17" s="349"/>
      <c r="E17" s="136" t="s">
        <v>249</v>
      </c>
      <c r="F17" s="137"/>
      <c r="G17" s="138" t="s">
        <v>38</v>
      </c>
      <c r="H17" s="138" t="s">
        <v>13</v>
      </c>
      <c r="I17" s="343">
        <v>7.8</v>
      </c>
      <c r="J17" s="343">
        <v>7.7</v>
      </c>
      <c r="K17" s="343">
        <v>7.5</v>
      </c>
      <c r="L17" s="343">
        <v>7.8</v>
      </c>
      <c r="M17" s="343">
        <v>7.8</v>
      </c>
      <c r="N17" s="477">
        <f>I17+J17+K17+L17+M17</f>
        <v>38.6</v>
      </c>
      <c r="O17" s="478"/>
      <c r="P17" s="344"/>
      <c r="Q17" s="345">
        <f>N17/5*10</f>
        <v>77.2</v>
      </c>
    </row>
    <row r="18" spans="1:248" s="350" customFormat="1" ht="45.75" customHeight="1">
      <c r="A18" s="479" t="s">
        <v>250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  <c r="BI18" s="351"/>
      <c r="BJ18" s="351"/>
      <c r="BK18" s="351"/>
      <c r="BL18" s="351"/>
      <c r="BM18" s="351"/>
      <c r="BN18" s="351"/>
      <c r="BO18" s="351"/>
      <c r="BP18" s="351"/>
      <c r="BQ18" s="351"/>
      <c r="BR18" s="351"/>
      <c r="BS18" s="351"/>
      <c r="BT18" s="351"/>
      <c r="BU18" s="351"/>
      <c r="BV18" s="351"/>
      <c r="BW18" s="351"/>
      <c r="BX18" s="351"/>
      <c r="BY18" s="351"/>
      <c r="BZ18" s="351"/>
      <c r="CA18" s="351"/>
      <c r="CB18" s="351"/>
      <c r="CC18" s="351"/>
      <c r="CD18" s="351"/>
      <c r="CE18" s="351"/>
      <c r="CF18" s="351"/>
      <c r="CG18" s="351"/>
      <c r="CH18" s="351"/>
      <c r="CI18" s="351"/>
      <c r="CJ18" s="351"/>
      <c r="CK18" s="351"/>
      <c r="CL18" s="351"/>
      <c r="CM18" s="351"/>
      <c r="CN18" s="351"/>
      <c r="CO18" s="351"/>
      <c r="CP18" s="351"/>
      <c r="CQ18" s="351"/>
      <c r="CR18" s="351"/>
      <c r="CS18" s="351"/>
      <c r="CT18" s="351"/>
      <c r="CU18" s="351"/>
      <c r="CV18" s="351"/>
      <c r="CW18" s="351"/>
      <c r="CX18" s="351"/>
      <c r="CY18" s="351"/>
      <c r="CZ18" s="351"/>
      <c r="DA18" s="351"/>
      <c r="DB18" s="351"/>
      <c r="DC18" s="351"/>
      <c r="DD18" s="351"/>
      <c r="DE18" s="351"/>
      <c r="DF18" s="351"/>
      <c r="DG18" s="351"/>
      <c r="DH18" s="351"/>
      <c r="DI18" s="351"/>
      <c r="DJ18" s="351"/>
      <c r="DK18" s="351"/>
      <c r="DL18" s="351"/>
      <c r="DM18" s="351"/>
      <c r="DN18" s="351"/>
      <c r="DO18" s="351"/>
      <c r="DP18" s="351"/>
      <c r="DQ18" s="351"/>
      <c r="DR18" s="351"/>
      <c r="DS18" s="351"/>
      <c r="DT18" s="351"/>
      <c r="DU18" s="351"/>
      <c r="DV18" s="351"/>
      <c r="DW18" s="351"/>
      <c r="DX18" s="351"/>
      <c r="DY18" s="351"/>
      <c r="DZ18" s="351"/>
      <c r="EA18" s="351"/>
      <c r="EB18" s="351"/>
      <c r="EC18" s="351"/>
      <c r="ED18" s="351"/>
      <c r="EE18" s="351"/>
      <c r="EF18" s="351"/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1"/>
      <c r="EW18" s="351"/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1"/>
      <c r="FL18" s="351"/>
      <c r="FM18" s="351"/>
      <c r="FN18" s="351"/>
      <c r="FO18" s="351"/>
      <c r="FP18" s="351"/>
      <c r="FQ18" s="351"/>
      <c r="FR18" s="351"/>
      <c r="FS18" s="351"/>
      <c r="FT18" s="351"/>
      <c r="FU18" s="351"/>
      <c r="FV18" s="351"/>
      <c r="FW18" s="351"/>
      <c r="FX18" s="351"/>
      <c r="FY18" s="351"/>
      <c r="FZ18" s="351"/>
      <c r="GA18" s="351"/>
      <c r="GB18" s="351"/>
      <c r="GC18" s="351"/>
      <c r="GD18" s="351"/>
      <c r="GE18" s="351"/>
      <c r="GF18" s="351"/>
      <c r="GG18" s="351"/>
      <c r="GH18" s="351"/>
      <c r="GI18" s="351"/>
      <c r="GJ18" s="351"/>
      <c r="GK18" s="351"/>
      <c r="GL18" s="351"/>
      <c r="GM18" s="351"/>
      <c r="GN18" s="351"/>
      <c r="GO18" s="351"/>
      <c r="GP18" s="351"/>
      <c r="GQ18" s="351"/>
      <c r="GR18" s="351"/>
      <c r="GS18" s="351"/>
      <c r="GT18" s="351"/>
      <c r="GU18" s="351"/>
      <c r="GV18" s="351"/>
      <c r="GW18" s="351"/>
      <c r="GX18" s="351"/>
      <c r="GY18" s="351"/>
      <c r="GZ18" s="351"/>
      <c r="HA18" s="351"/>
      <c r="HB18" s="351"/>
      <c r="HC18" s="351"/>
      <c r="HD18" s="351"/>
      <c r="HE18" s="351"/>
      <c r="HF18" s="351"/>
      <c r="HG18" s="351"/>
      <c r="HH18" s="351"/>
      <c r="HI18" s="351"/>
      <c r="HJ18" s="351"/>
      <c r="HK18" s="351"/>
      <c r="HL18" s="351"/>
      <c r="HM18" s="351"/>
      <c r="HN18" s="351"/>
      <c r="HO18" s="351"/>
      <c r="HP18" s="351"/>
      <c r="HQ18" s="351"/>
      <c r="HR18" s="351"/>
      <c r="HS18" s="351"/>
      <c r="HT18" s="351"/>
      <c r="HU18" s="351"/>
      <c r="HV18" s="351"/>
      <c r="HW18" s="351"/>
      <c r="HX18" s="351"/>
      <c r="HY18" s="351"/>
      <c r="HZ18" s="351"/>
      <c r="IA18" s="351"/>
      <c r="IB18" s="351"/>
      <c r="IC18" s="351"/>
      <c r="ID18" s="351"/>
      <c r="IE18" s="351"/>
      <c r="IF18" s="351"/>
      <c r="IG18" s="351"/>
      <c r="IH18" s="351"/>
      <c r="II18" s="351"/>
      <c r="IJ18" s="351"/>
      <c r="IK18" s="351"/>
      <c r="IL18" s="351"/>
      <c r="IM18" s="351"/>
      <c r="IN18" s="351"/>
    </row>
    <row r="19" spans="1:248" s="360" customFormat="1" ht="66" customHeight="1">
      <c r="A19" s="352" t="s">
        <v>15</v>
      </c>
      <c r="B19" s="353" t="s">
        <v>251</v>
      </c>
      <c r="C19" s="354"/>
      <c r="D19" s="354" t="s">
        <v>18</v>
      </c>
      <c r="E19" s="353" t="s">
        <v>252</v>
      </c>
      <c r="F19" s="355" t="s">
        <v>253</v>
      </c>
      <c r="G19" s="353" t="s">
        <v>254</v>
      </c>
      <c r="H19" s="353" t="s">
        <v>22</v>
      </c>
      <c r="I19" s="356" t="s">
        <v>224</v>
      </c>
      <c r="J19" s="356" t="s">
        <v>225</v>
      </c>
      <c r="K19" s="356" t="s">
        <v>226</v>
      </c>
      <c r="L19" s="356" t="s">
        <v>227</v>
      </c>
      <c r="M19" s="356" t="s">
        <v>255</v>
      </c>
      <c r="N19" s="357" t="s">
        <v>256</v>
      </c>
      <c r="O19" s="358" t="s">
        <v>257</v>
      </c>
      <c r="P19" s="358" t="s">
        <v>258</v>
      </c>
      <c r="Q19" s="359" t="s">
        <v>259</v>
      </c>
      <c r="S19" s="361"/>
      <c r="T19" s="361"/>
      <c r="U19" s="361"/>
      <c r="V19" s="361"/>
      <c r="W19" s="361"/>
      <c r="X19" s="361"/>
      <c r="Y19" s="361"/>
      <c r="Z19" s="361"/>
      <c r="AA19" s="361"/>
      <c r="AB19" s="361"/>
      <c r="AC19" s="361"/>
      <c r="AD19" s="361"/>
      <c r="AE19" s="361"/>
      <c r="AF19" s="361"/>
      <c r="AG19" s="361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61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  <c r="BL19" s="361"/>
      <c r="BM19" s="361"/>
      <c r="BN19" s="361"/>
      <c r="BO19" s="361"/>
      <c r="BP19" s="361"/>
      <c r="BQ19" s="361"/>
      <c r="BR19" s="361"/>
      <c r="BS19" s="361"/>
      <c r="BT19" s="361"/>
      <c r="BU19" s="361"/>
      <c r="BV19" s="361"/>
      <c r="BW19" s="361"/>
      <c r="BX19" s="361"/>
      <c r="BY19" s="361"/>
      <c r="BZ19" s="361"/>
      <c r="CA19" s="361"/>
      <c r="CB19" s="361"/>
      <c r="CC19" s="361"/>
      <c r="CD19" s="361"/>
      <c r="CE19" s="361"/>
      <c r="CF19" s="361"/>
      <c r="CG19" s="361"/>
      <c r="CH19" s="361"/>
      <c r="CI19" s="361"/>
      <c r="CJ19" s="361"/>
      <c r="CK19" s="361"/>
      <c r="CL19" s="361"/>
      <c r="CM19" s="361"/>
      <c r="CN19" s="361"/>
      <c r="CO19" s="361"/>
      <c r="CP19" s="361"/>
      <c r="CQ19" s="361"/>
      <c r="CR19" s="361"/>
      <c r="CS19" s="361"/>
      <c r="CT19" s="361"/>
      <c r="CU19" s="361"/>
      <c r="CV19" s="361"/>
      <c r="CW19" s="361"/>
      <c r="CX19" s="361"/>
      <c r="CY19" s="361"/>
      <c r="CZ19" s="361"/>
      <c r="DA19" s="361"/>
      <c r="DB19" s="361"/>
      <c r="DC19" s="361"/>
      <c r="DD19" s="361"/>
      <c r="DE19" s="361"/>
      <c r="DF19" s="361"/>
      <c r="DG19" s="361"/>
      <c r="DH19" s="361"/>
      <c r="DI19" s="361"/>
      <c r="DJ19" s="361"/>
      <c r="DK19" s="361"/>
      <c r="DL19" s="361"/>
      <c r="DM19" s="361"/>
      <c r="DN19" s="361"/>
      <c r="DO19" s="361"/>
      <c r="DP19" s="361"/>
      <c r="DQ19" s="361"/>
      <c r="DR19" s="361"/>
      <c r="DS19" s="361"/>
      <c r="DT19" s="361"/>
      <c r="DU19" s="361"/>
      <c r="DV19" s="361"/>
      <c r="DW19" s="361"/>
      <c r="DX19" s="361"/>
      <c r="DY19" s="361"/>
      <c r="DZ19" s="361"/>
      <c r="EA19" s="361"/>
      <c r="EB19" s="361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1"/>
      <c r="FA19" s="361"/>
      <c r="FB19" s="361"/>
      <c r="FC19" s="361"/>
      <c r="FD19" s="361"/>
      <c r="FE19" s="361"/>
      <c r="FF19" s="361"/>
      <c r="FG19" s="361"/>
      <c r="FH19" s="361"/>
      <c r="FI19" s="361"/>
      <c r="FJ19" s="361"/>
      <c r="FK19" s="361"/>
      <c r="FL19" s="361"/>
      <c r="FM19" s="361"/>
      <c r="FN19" s="361"/>
      <c r="FO19" s="361"/>
      <c r="FP19" s="361"/>
      <c r="FQ19" s="361"/>
      <c r="FR19" s="361"/>
      <c r="FS19" s="361"/>
      <c r="FT19" s="361"/>
      <c r="FU19" s="361"/>
      <c r="FV19" s="361"/>
      <c r="FW19" s="361"/>
      <c r="FX19" s="361"/>
      <c r="FY19" s="361"/>
      <c r="FZ19" s="361"/>
      <c r="GA19" s="361"/>
      <c r="GB19" s="361"/>
      <c r="GC19" s="361"/>
      <c r="GD19" s="361"/>
      <c r="GE19" s="361"/>
      <c r="GF19" s="361"/>
      <c r="GG19" s="361"/>
      <c r="GH19" s="361"/>
      <c r="GI19" s="361"/>
      <c r="GJ19" s="361"/>
      <c r="GK19" s="361"/>
      <c r="GL19" s="361"/>
      <c r="GM19" s="361"/>
      <c r="GN19" s="361"/>
      <c r="GO19" s="361"/>
      <c r="GP19" s="361"/>
      <c r="GQ19" s="361"/>
      <c r="GR19" s="361"/>
      <c r="GS19" s="361"/>
      <c r="GT19" s="361"/>
      <c r="GU19" s="361"/>
      <c r="GV19" s="361"/>
      <c r="GW19" s="361"/>
      <c r="GX19" s="361"/>
      <c r="GY19" s="361"/>
      <c r="GZ19" s="361"/>
      <c r="HA19" s="361"/>
      <c r="HB19" s="361"/>
      <c r="HC19" s="361"/>
      <c r="HD19" s="361"/>
      <c r="HE19" s="361"/>
      <c r="HF19" s="361"/>
      <c r="HG19" s="361"/>
      <c r="HH19" s="361"/>
      <c r="HI19" s="361"/>
      <c r="HJ19" s="361"/>
      <c r="HK19" s="361"/>
      <c r="HL19" s="361"/>
      <c r="HM19" s="361"/>
      <c r="HN19" s="361"/>
      <c r="HO19" s="361"/>
      <c r="HP19" s="361"/>
      <c r="HQ19" s="361"/>
      <c r="HR19" s="361"/>
      <c r="HS19" s="361"/>
      <c r="HT19" s="361"/>
      <c r="HU19" s="361"/>
      <c r="HV19" s="361"/>
      <c r="HW19" s="361"/>
      <c r="HX19" s="361"/>
      <c r="HY19" s="361"/>
      <c r="HZ19" s="361"/>
      <c r="IA19" s="361"/>
      <c r="IB19" s="361"/>
      <c r="IC19" s="361"/>
      <c r="ID19" s="361"/>
      <c r="IE19" s="361"/>
      <c r="IF19" s="361"/>
      <c r="IG19" s="361"/>
      <c r="IH19" s="361"/>
      <c r="II19" s="361"/>
      <c r="IJ19" s="361"/>
      <c r="IK19" s="361"/>
      <c r="IL19" s="361"/>
      <c r="IM19" s="361"/>
      <c r="IN19" s="361"/>
    </row>
    <row r="20" spans="1:248" s="350" customFormat="1" ht="45.75" customHeight="1">
      <c r="A20" s="362"/>
      <c r="B20" s="110" t="s">
        <v>83</v>
      </c>
      <c r="C20" s="111" t="s">
        <v>84</v>
      </c>
      <c r="D20" s="112" t="s">
        <v>85</v>
      </c>
      <c r="E20" s="47" t="s">
        <v>260</v>
      </c>
      <c r="F20" s="113"/>
      <c r="H20" s="49" t="s">
        <v>13</v>
      </c>
      <c r="I20" s="363">
        <v>8</v>
      </c>
      <c r="J20" s="363">
        <v>8.5</v>
      </c>
      <c r="K20" s="363">
        <v>7.8</v>
      </c>
      <c r="L20" s="363">
        <v>6.8</v>
      </c>
      <c r="M20" s="363">
        <v>7.8</v>
      </c>
      <c r="N20" s="363"/>
      <c r="O20" s="364">
        <f>(SUM(I20:M20))*2</f>
        <v>77.8</v>
      </c>
      <c r="P20" s="365">
        <v>75</v>
      </c>
      <c r="Q20" s="366">
        <f>(O20+P20)/2</f>
        <v>76.4</v>
      </c>
      <c r="S20" s="351"/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  <c r="BI20" s="351"/>
      <c r="BJ20" s="351"/>
      <c r="BK20" s="351"/>
      <c r="BL20" s="351"/>
      <c r="BM20" s="351"/>
      <c r="BN20" s="351"/>
      <c r="BO20" s="351"/>
      <c r="BP20" s="351"/>
      <c r="BQ20" s="351"/>
      <c r="BR20" s="351"/>
      <c r="BS20" s="351"/>
      <c r="BT20" s="351"/>
      <c r="BU20" s="351"/>
      <c r="BV20" s="351"/>
      <c r="BW20" s="351"/>
      <c r="BX20" s="351"/>
      <c r="BY20" s="351"/>
      <c r="BZ20" s="351"/>
      <c r="CA20" s="351"/>
      <c r="CB20" s="351"/>
      <c r="CC20" s="351"/>
      <c r="CD20" s="351"/>
      <c r="CE20" s="351"/>
      <c r="CF20" s="351"/>
      <c r="CG20" s="351"/>
      <c r="CH20" s="351"/>
      <c r="CI20" s="351"/>
      <c r="CJ20" s="351"/>
      <c r="CK20" s="351"/>
      <c r="CL20" s="351"/>
      <c r="CM20" s="351"/>
      <c r="CN20" s="351"/>
      <c r="CO20" s="351"/>
      <c r="CP20" s="351"/>
      <c r="CQ20" s="351"/>
      <c r="CR20" s="351"/>
      <c r="CS20" s="351"/>
      <c r="CT20" s="351"/>
      <c r="CU20" s="351"/>
      <c r="CV20" s="351"/>
      <c r="CW20" s="351"/>
      <c r="CX20" s="351"/>
      <c r="CY20" s="351"/>
      <c r="CZ20" s="351"/>
      <c r="DA20" s="351"/>
      <c r="DB20" s="351"/>
      <c r="DC20" s="351"/>
      <c r="DD20" s="351"/>
      <c r="DE20" s="351"/>
      <c r="DF20" s="351"/>
      <c r="DG20" s="351"/>
      <c r="DH20" s="351"/>
      <c r="DI20" s="351"/>
      <c r="DJ20" s="351"/>
      <c r="DK20" s="351"/>
      <c r="DL20" s="351"/>
      <c r="DM20" s="351"/>
      <c r="DN20" s="351"/>
      <c r="DO20" s="351"/>
      <c r="DP20" s="351"/>
      <c r="DQ20" s="351"/>
      <c r="DR20" s="351"/>
      <c r="DS20" s="351"/>
      <c r="DT20" s="351"/>
      <c r="DU20" s="351"/>
      <c r="DV20" s="351"/>
      <c r="DW20" s="351"/>
      <c r="DX20" s="351"/>
      <c r="DY20" s="351"/>
      <c r="DZ20" s="351"/>
      <c r="EA20" s="351"/>
      <c r="EB20" s="351"/>
      <c r="EC20" s="351"/>
      <c r="ED20" s="351"/>
      <c r="EE20" s="351"/>
      <c r="EF20" s="351"/>
      <c r="EG20" s="351"/>
      <c r="EH20" s="351"/>
      <c r="EI20" s="351"/>
      <c r="EJ20" s="351"/>
      <c r="EK20" s="351"/>
      <c r="EL20" s="351"/>
      <c r="EM20" s="351"/>
      <c r="EN20" s="351"/>
      <c r="EO20" s="351"/>
      <c r="EP20" s="351"/>
      <c r="EQ20" s="351"/>
      <c r="ER20" s="351"/>
      <c r="ES20" s="351"/>
      <c r="ET20" s="351"/>
      <c r="EU20" s="351"/>
      <c r="EV20" s="351"/>
      <c r="EW20" s="351"/>
      <c r="EX20" s="351"/>
      <c r="EY20" s="351"/>
      <c r="EZ20" s="351"/>
      <c r="FA20" s="351"/>
      <c r="FB20" s="351"/>
      <c r="FC20" s="351"/>
      <c r="FD20" s="351"/>
      <c r="FE20" s="351"/>
      <c r="FF20" s="351"/>
      <c r="FG20" s="351"/>
      <c r="FH20" s="351"/>
      <c r="FI20" s="351"/>
      <c r="FJ20" s="351"/>
      <c r="FK20" s="351"/>
      <c r="FL20" s="351"/>
      <c r="FM20" s="351"/>
      <c r="FN20" s="351"/>
      <c r="FO20" s="351"/>
      <c r="FP20" s="351"/>
      <c r="FQ20" s="351"/>
      <c r="FR20" s="351"/>
      <c r="FS20" s="351"/>
      <c r="FT20" s="351"/>
      <c r="FU20" s="351"/>
      <c r="FV20" s="351"/>
      <c r="FW20" s="351"/>
      <c r="FX20" s="351"/>
      <c r="FY20" s="351"/>
      <c r="FZ20" s="351"/>
      <c r="GA20" s="351"/>
      <c r="GB20" s="351"/>
      <c r="GC20" s="351"/>
      <c r="GD20" s="351"/>
      <c r="GE20" s="351"/>
      <c r="GF20" s="351"/>
      <c r="GG20" s="351"/>
      <c r="GH20" s="351"/>
      <c r="GI20" s="351"/>
      <c r="GJ20" s="351"/>
      <c r="GK20" s="351"/>
      <c r="GL20" s="351"/>
      <c r="GM20" s="351"/>
      <c r="GN20" s="351"/>
      <c r="GO20" s="351"/>
      <c r="GP20" s="351"/>
      <c r="GQ20" s="351"/>
      <c r="GR20" s="351"/>
      <c r="GS20" s="351"/>
      <c r="GT20" s="351"/>
      <c r="GU20" s="351"/>
      <c r="GV20" s="351"/>
      <c r="GW20" s="351"/>
      <c r="GX20" s="351"/>
      <c r="GY20" s="351"/>
      <c r="GZ20" s="351"/>
      <c r="HA20" s="351"/>
      <c r="HB20" s="351"/>
      <c r="HC20" s="351"/>
      <c r="HD20" s="351"/>
      <c r="HE20" s="351"/>
      <c r="HF20" s="351"/>
      <c r="HG20" s="351"/>
      <c r="HH20" s="351"/>
      <c r="HI20" s="351"/>
      <c r="HJ20" s="351"/>
      <c r="HK20" s="351"/>
      <c r="HL20" s="351"/>
      <c r="HM20" s="351"/>
      <c r="HN20" s="351"/>
      <c r="HO20" s="351"/>
      <c r="HP20" s="351"/>
      <c r="HQ20" s="351"/>
      <c r="HR20" s="351"/>
      <c r="HS20" s="351"/>
      <c r="HT20" s="351"/>
      <c r="HU20" s="351"/>
      <c r="HV20" s="351"/>
      <c r="HW20" s="351"/>
      <c r="HX20" s="351"/>
      <c r="HY20" s="351"/>
      <c r="HZ20" s="351"/>
      <c r="IA20" s="351"/>
      <c r="IB20" s="351"/>
      <c r="IC20" s="351"/>
      <c r="ID20" s="351"/>
      <c r="IE20" s="351"/>
      <c r="IF20" s="351"/>
      <c r="IG20" s="351"/>
      <c r="IH20" s="351"/>
      <c r="II20" s="351"/>
      <c r="IJ20" s="351"/>
      <c r="IK20" s="351"/>
      <c r="IL20" s="351"/>
      <c r="IM20" s="351"/>
      <c r="IN20" s="351"/>
    </row>
    <row r="21" spans="1:24" s="57" customFormat="1" ht="63.75" customHeight="1">
      <c r="A21" s="56" t="s">
        <v>49</v>
      </c>
      <c r="E21" s="58"/>
      <c r="H21" s="59" t="s">
        <v>50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X21" s="60"/>
    </row>
    <row r="22" spans="1:25" s="57" customFormat="1" ht="63.75" customHeight="1">
      <c r="A22" s="56" t="s">
        <v>51</v>
      </c>
      <c r="E22" s="58"/>
      <c r="H22" s="61" t="s">
        <v>52</v>
      </c>
      <c r="S22" s="56"/>
      <c r="T22" s="56"/>
      <c r="Y22" s="60"/>
    </row>
    <row r="23" spans="2:8" ht="42.75" customHeight="1">
      <c r="B23" s="93"/>
      <c r="C23" s="93"/>
      <c r="D23" s="93"/>
      <c r="E23" s="93"/>
      <c r="F23" s="93"/>
      <c r="G23" s="93"/>
      <c r="H23" s="93"/>
    </row>
  </sheetData>
  <sheetProtection selectLockedCells="1" selectUnlockedCells="1"/>
  <mergeCells count="25">
    <mergeCell ref="S5:X5"/>
    <mergeCell ref="A6:A7"/>
    <mergeCell ref="B6:B7"/>
    <mergeCell ref="D6:D7"/>
    <mergeCell ref="E6:E7"/>
    <mergeCell ref="H6:H7"/>
    <mergeCell ref="N9:O9"/>
    <mergeCell ref="A2:Q2"/>
    <mergeCell ref="A3:Q3"/>
    <mergeCell ref="A4:Q4"/>
    <mergeCell ref="A5:E5"/>
    <mergeCell ref="I6:M6"/>
    <mergeCell ref="N6:O7"/>
    <mergeCell ref="P6:P7"/>
    <mergeCell ref="Q6:Q7"/>
    <mergeCell ref="A8:Q8"/>
    <mergeCell ref="A16:Q16"/>
    <mergeCell ref="N17:O17"/>
    <mergeCell ref="A18:Q18"/>
    <mergeCell ref="A10:Q10"/>
    <mergeCell ref="N11:O11"/>
    <mergeCell ref="N12:O12"/>
    <mergeCell ref="N13:O13"/>
    <mergeCell ref="N14:O14"/>
    <mergeCell ref="A15:Q15"/>
  </mergeCells>
  <printOptions horizontalCentered="1"/>
  <pageMargins left="0" right="0" top="0" bottom="0" header="0.5118055555555555" footer="0.5118055555555555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Горбачев Алексей Иванович</dc:creator>
  <cp:keywords/>
  <dc:description/>
  <cp:lastModifiedBy>ASUS K501L</cp:lastModifiedBy>
  <dcterms:created xsi:type="dcterms:W3CDTF">2018-06-24T15:30:15Z</dcterms:created>
  <dcterms:modified xsi:type="dcterms:W3CDTF">2018-06-25T10:48:19Z</dcterms:modified>
  <cp:category/>
  <cp:version/>
  <cp:contentType/>
  <cp:contentStatus/>
</cp:coreProperties>
</file>