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2" windowWidth="20112" windowHeight="7932" activeTab="0"/>
  </bookViews>
  <sheets>
    <sheet name="ЛПЮ+нач" sheetId="1" r:id="rId1"/>
    <sheet name="МП СП бп" sheetId="2" r:id="rId2"/>
    <sheet name="КПД+КПЮ" sheetId="3" r:id="rId3"/>
    <sheet name="ППД" sheetId="4" r:id="rId4"/>
    <sheet name="ппюю" sheetId="5" r:id="rId5"/>
    <sheet name="мол 4 и ст" sheetId="6" r:id="rId6"/>
  </sheet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1Excel_BuiltIn__FilterDatabase_1_1_1">#REF!</definedName>
    <definedName name="_2Excel_BuiltIn_Print_Area_4_1_1_1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3Excel_BuiltIn_Print_Area_4_1_1_1_1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7">'МП СП бп'!$A$1:$W$15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">'КПД+КПЮ'!$A$1:$W$24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4_9">'ППД'!$A$1:$W$22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2">'КПД+КПЮ'!$A$1:$X$25</definedName>
    <definedName name="_xlnm.Print_Area" localSheetId="0">'ЛПЮ+нач'!$A$1:$W$24</definedName>
    <definedName name="_xlnm.Print_Area" localSheetId="5">'мол 4 и ст'!$A$2:$P$14</definedName>
    <definedName name="_xlnm.Print_Area" localSheetId="1">'МП СП бп'!$A$1:$V$15</definedName>
    <definedName name="_xlnm.Print_Area" localSheetId="3">'ППД'!$A$1:$X$23</definedName>
    <definedName name="_xlnm.Print_Area" localSheetId="4">'ппюю'!$A$1:$X$29</definedName>
    <definedName name="_xlnm.Print_Titles" localSheetId="0">'ЛПЮ+нач'!$2:$9</definedName>
    <definedName name="_xlnm.Print_Titles" localSheetId="1">'МП СП бп'!$5:$6</definedName>
    <definedName name="_xlnm.Print_Titles" localSheetId="2">'КПД+КПЮ'!$2:$8</definedName>
    <definedName name="_xlnm.Print_Titles" localSheetId="3">'ППД'!$2:$9</definedName>
    <definedName name="_xlnm.Print_Titles" localSheetId="4">'ппюю'!$2:$8</definedName>
  </definedNames>
  <calcPr calcId="162913"/>
</workbook>
</file>

<file path=xl/sharedStrings.xml><?xml version="1.0" encoding="utf-8"?>
<sst xmlns="http://schemas.openxmlformats.org/spreadsheetml/2006/main" count="479" uniqueCount="196">
  <si>
    <t>Place</t>
  </si>
  <si>
    <t>Rider_ID</t>
  </si>
  <si>
    <t>Horse_ID</t>
  </si>
  <si>
    <t>Perc1</t>
  </si>
  <si>
    <t>Perc2</t>
  </si>
  <si>
    <t>Perc3</t>
  </si>
  <si>
    <t>PercSum</t>
  </si>
  <si>
    <t>ОТКРЫТЫЙ КУБОК КСК "РУССКИЙ АЛМАЗ" ПО ВЫЕЗДКЕ, 4 ЭТАП</t>
  </si>
  <si>
    <t>ВЫЕЗДКА</t>
  </si>
  <si>
    <t>Технические результаты</t>
  </si>
  <si>
    <t>III</t>
  </si>
  <si>
    <t>ТЕСТ ДЛЯ НАЧИНАЮЩИХ ВСАДНИКОВ</t>
  </si>
  <si>
    <r>
      <t xml:space="preserve">Судьи: Е -Семёнова Ю. ВК (Московская обл.)  , </t>
    </r>
    <r>
      <rPr>
        <b/>
        <sz val="14"/>
        <rFont val="Verdana"/>
        <family val="2"/>
      </rPr>
      <t>С - Елисеева А. 1К (Москва)</t>
    </r>
    <r>
      <rPr>
        <sz val="14"/>
        <rFont val="Verdana"/>
        <family val="2"/>
      </rPr>
      <t>, М - Тишкин В. ВК (Москва)</t>
    </r>
  </si>
  <si>
    <t>КСК "Русский Алмаз", МО</t>
  </si>
  <si>
    <t>22 апреля 2018 г.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</si>
  <si>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</si>
  <si>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</si>
  <si>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</si>
  <si>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t>Звание, разряд</t>
  </si>
  <si>
    <r>
      <t>Кличка лошади, г.р.,</t>
    </r>
    <r>
      <rPr>
        <i/>
        <sz val="10"/>
        <rFont val="Verdana"/>
        <family val="2"/>
      </rPr>
      <t xml:space="preserve"> </t>
    </r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</si>
  <si>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</si>
  <si>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</si>
  <si>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</si>
  <si>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</si>
  <si>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</si>
  <si>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</si>
  <si>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</si>
  <si>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</si>
  <si>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</si>
  <si>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</si>
  <si>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</si>
  <si>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</si>
  <si>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</si>
  <si>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</si>
  <si>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</si>
  <si>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Зачет для детей</t>
  </si>
  <si>
    <r>
      <t xml:space="preserve">САБУРОВА </t>
    </r>
    <r>
      <rPr>
        <sz val="10"/>
        <rFont val="Verdana"/>
        <family val="2"/>
      </rPr>
      <t>Мария, 2009</t>
    </r>
  </si>
  <si>
    <r>
      <t xml:space="preserve">СНЕЖКА-03 </t>
    </r>
    <r>
      <rPr>
        <sz val="10"/>
        <rFont val="Verdana"/>
        <family val="2"/>
      </rPr>
      <t>коб., сер., Россия</t>
    </r>
  </si>
  <si>
    <t>Исачкина Р.</t>
  </si>
  <si>
    <t>Зачет для любителей</t>
  </si>
  <si>
    <r>
      <t xml:space="preserve">ПОПОВ </t>
    </r>
    <r>
      <rPr>
        <sz val="10"/>
        <rFont val="Verdana"/>
        <family val="2"/>
      </rPr>
      <t>Егор, 2003</t>
    </r>
  </si>
  <si>
    <t>012903</t>
  </si>
  <si>
    <r>
      <t xml:space="preserve">ФЕОФАН ГРЕК-06, </t>
    </r>
    <r>
      <rPr>
        <sz val="10"/>
        <rFont val="Verdana"/>
        <family val="2"/>
      </rPr>
      <t>жер., гнед., РВ, Острог,  Россия</t>
    </r>
  </si>
  <si>
    <t>008484</t>
  </si>
  <si>
    <t>Жаркова Г.</t>
  </si>
  <si>
    <t>КСК "Руссуий Алмаз" МО</t>
  </si>
  <si>
    <r>
      <t xml:space="preserve">СЭР ОФ ФРИДОМ-08, </t>
    </r>
    <r>
      <rPr>
        <sz val="10"/>
        <rFont val="Verdana"/>
        <family val="2"/>
      </rPr>
      <t>мер., гнед., ольд., Сэр Доннэрхол, Германия</t>
    </r>
  </si>
  <si>
    <t>017380</t>
  </si>
  <si>
    <t>Попов А.</t>
  </si>
  <si>
    <r>
      <t xml:space="preserve">МЕНДЕЛЕЕВА </t>
    </r>
    <r>
      <rPr>
        <sz val="10"/>
        <rFont val="Verdana"/>
        <family val="2"/>
      </rPr>
      <t>Елизавета, 2000</t>
    </r>
  </si>
  <si>
    <t>061100</t>
  </si>
  <si>
    <r>
      <t xml:space="preserve">РИГОЛЕТТО-08, </t>
    </r>
    <r>
      <rPr>
        <sz val="10"/>
        <rFont val="Verdana"/>
        <family val="2"/>
      </rPr>
      <t>мер., рыж., полукр., Равелин, Россия</t>
    </r>
  </si>
  <si>
    <t>017655</t>
  </si>
  <si>
    <t>Менделеев</t>
  </si>
  <si>
    <r>
      <t xml:space="preserve">ТУЗОВА </t>
    </r>
    <r>
      <rPr>
        <sz val="10"/>
        <rFont val="Verdana"/>
        <family val="2"/>
      </rPr>
      <t>Елизавета, 2001</t>
    </r>
  </si>
  <si>
    <t>044101</t>
  </si>
  <si>
    <r>
      <t xml:space="preserve">ЗАЛЬБЕРГО-02, </t>
    </r>
    <r>
      <rPr>
        <sz val="10"/>
        <rFont val="Verdana"/>
        <family val="2"/>
      </rPr>
      <t xml:space="preserve">мер., гнед., УВП, </t>
    </r>
  </si>
  <si>
    <t>004531</t>
  </si>
  <si>
    <t>ЛИЧНЫЙ ПРИЗ. ДЕТИ. (выб)</t>
  </si>
  <si>
    <r>
      <t xml:space="preserve">УГРЮМОВА </t>
    </r>
    <r>
      <rPr>
        <sz val="10"/>
        <rFont val="Verdana"/>
        <family val="2"/>
      </rPr>
      <t>Анастасия, 2004</t>
    </r>
  </si>
  <si>
    <t>015804</t>
  </si>
  <si>
    <r>
      <t xml:space="preserve">БОН ВИВА-10 </t>
    </r>
    <r>
      <rPr>
        <sz val="10"/>
        <rFont val="Verdana"/>
        <family val="2"/>
      </rPr>
      <t>жер., рыж., ганн., Бонифатиус, Германия</t>
    </r>
  </si>
  <si>
    <t xml:space="preserve">Главный судья                                                                                                                                                              </t>
  </si>
  <si>
    <t>Семёнова Ю., ВК (Москва)</t>
  </si>
  <si>
    <t xml:space="preserve">Главный секретарь                                                           </t>
  </si>
  <si>
    <t>Горская Т. 1К (Москва)</t>
  </si>
  <si>
    <r>
      <t xml:space="preserve">Судьи: Е -Семёнова Ю. ВК (Московская обл.)  , </t>
    </r>
    <r>
      <rPr>
        <b/>
        <sz val="14"/>
        <rFont val="Verdana"/>
        <family val="2"/>
      </rPr>
      <t>С - Елисеева А. 1К (Москва)</t>
    </r>
    <r>
      <rPr>
        <sz val="14"/>
        <rFont val="Verdana"/>
        <family val="2"/>
      </rPr>
      <t>, М - Тишкин В. ВК (Москва)</t>
    </r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</si>
  <si>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</si>
  <si>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</si>
  <si>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</si>
  <si>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кмс</t>
  </si>
  <si>
    <t>I</t>
  </si>
  <si>
    <t>017582</t>
  </si>
  <si>
    <t>мс</t>
  </si>
  <si>
    <r>
      <t xml:space="preserve">ГУРИНА 
</t>
    </r>
    <r>
      <rPr>
        <sz val="10"/>
        <rFont val="Verdana"/>
        <family val="2"/>
      </rPr>
      <t>Людмила</t>
    </r>
  </si>
  <si>
    <t>007779</t>
  </si>
  <si>
    <t>СРЕДНИЙ ПРИЗ №1</t>
  </si>
  <si>
    <r>
      <t xml:space="preserve">ИСАЧКИНА
</t>
    </r>
    <r>
      <rPr>
        <sz val="10"/>
        <rFont val="Verdana"/>
        <family val="2"/>
      </rPr>
      <t>Регина</t>
    </r>
  </si>
  <si>
    <t>002270</t>
  </si>
  <si>
    <t>мсмк</t>
  </si>
  <si>
    <r>
      <t>ФЛОРИАН-11,</t>
    </r>
    <r>
      <rPr>
        <sz val="10"/>
        <rFont val="Verdana"/>
        <family val="2"/>
      </rPr>
      <t xml:space="preserve"> мер., т.-гнед.,ганн., Фюрстенбалл, Германия</t>
    </r>
  </si>
  <si>
    <t>015686</t>
  </si>
  <si>
    <r>
      <t xml:space="preserve">БУХВОСТОВА
</t>
    </r>
    <r>
      <rPr>
        <sz val="10"/>
        <rFont val="Verdana"/>
        <family val="2"/>
      </rPr>
      <t>Анна</t>
    </r>
  </si>
  <si>
    <r>
      <t xml:space="preserve">ЛИБЕРТИНО-10, </t>
    </r>
    <r>
      <rPr>
        <sz val="10"/>
        <rFont val="Verdana"/>
        <family val="2"/>
      </rPr>
      <t>мер., сер., вестф., Лансер, Украина</t>
    </r>
  </si>
  <si>
    <t>014837</t>
  </si>
  <si>
    <t>БОЛЬШОЙ ПРИЗ</t>
  </si>
  <si>
    <t>Тест по выбору - СРЕДНИЙ ПРИЗ №2</t>
  </si>
  <si>
    <t>013372</t>
  </si>
  <si>
    <t>КОМАНДНЫЙ ПРИЗ . ДЕТИ.</t>
  </si>
  <si>
    <t>II</t>
  </si>
  <si>
    <r>
      <t>Кличка лошади, г.р.,</t>
    </r>
    <r>
      <rPr>
        <i/>
        <sz val="8"/>
        <rFont val="Verdana"/>
        <family val="2"/>
      </rPr>
      <t xml:space="preserve"> </t>
    </r>
  </si>
  <si>
    <r>
      <t xml:space="preserve">ОНИКС ФАН  РДИ-12, </t>
    </r>
    <r>
      <rPr>
        <sz val="10"/>
        <rFont val="Verdana"/>
        <family val="2"/>
      </rPr>
      <t>жеребец, вор. фриз., Улдрик 457, ПКФ "Карцево"</t>
    </r>
  </si>
  <si>
    <t>019429</t>
  </si>
  <si>
    <t xml:space="preserve">Исачкина Р.В.
</t>
  </si>
  <si>
    <t>1ю</t>
  </si>
  <si>
    <r>
      <t xml:space="preserve">ГОРОХОВА
</t>
    </r>
    <r>
      <rPr>
        <sz val="10"/>
        <rFont val="Verdana"/>
        <family val="2"/>
      </rPr>
      <t>Вера, 2004</t>
    </r>
  </si>
  <si>
    <t>054504</t>
  </si>
  <si>
    <r>
      <t xml:space="preserve">СТАЛКЕР-00, </t>
    </r>
    <r>
      <rPr>
        <sz val="10"/>
        <rFont val="Verdana"/>
        <family val="2"/>
      </rPr>
      <t>жер., т-гн., трак., Херсон, к/з им. Кирова</t>
    </r>
  </si>
  <si>
    <t>015964</t>
  </si>
  <si>
    <r>
      <t xml:space="preserve">ЕФРЕМОВА </t>
    </r>
    <r>
      <rPr>
        <sz val="10"/>
        <rFont val="Verdana"/>
        <family val="2"/>
      </rPr>
      <t>Диана, 2004</t>
    </r>
  </si>
  <si>
    <t>027204</t>
  </si>
  <si>
    <r>
      <t xml:space="preserve">ФИАЛКА-09, </t>
    </r>
    <r>
      <rPr>
        <sz val="10"/>
        <rFont val="Verdana"/>
        <family val="2"/>
      </rPr>
      <t>коб., гнед., полук.спорт., Киприот, Россия</t>
    </r>
  </si>
  <si>
    <t>016859</t>
  </si>
  <si>
    <t>3ю</t>
  </si>
  <si>
    <r>
      <t xml:space="preserve">ПЕНИНА </t>
    </r>
    <r>
      <rPr>
        <sz val="10"/>
        <rFont val="Verdana"/>
        <family val="2"/>
      </rPr>
      <t>Светлана</t>
    </r>
  </si>
  <si>
    <t>026090</t>
  </si>
  <si>
    <t>б/р</t>
  </si>
  <si>
    <r>
      <t xml:space="preserve">БАЛ-00, </t>
    </r>
    <r>
      <rPr>
        <sz val="10"/>
        <rFont val="Verdana"/>
        <family val="2"/>
      </rPr>
      <t>мер., сер., орл. Рыс., Папирус, МКЗ №1</t>
    </r>
  </si>
  <si>
    <r>
      <t xml:space="preserve">МЕЛЕШИНА </t>
    </r>
    <r>
      <rPr>
        <sz val="10"/>
        <rFont val="Verdana"/>
        <family val="2"/>
      </rPr>
      <t>Полина</t>
    </r>
  </si>
  <si>
    <t>017493</t>
  </si>
  <si>
    <r>
      <t xml:space="preserve">ВОКСХОЛ-06, </t>
    </r>
    <r>
      <rPr>
        <sz val="10"/>
        <rFont val="Verdana"/>
        <family val="2"/>
      </rPr>
      <t>жер., вор., трак., Ханх, к/з "Георгенбург"</t>
    </r>
  </si>
  <si>
    <t>005377</t>
  </si>
  <si>
    <t>Попова Е.</t>
  </si>
  <si>
    <t>ЧВ, Московская обл.</t>
  </si>
  <si>
    <t>КОМАНДНЫЙ ПРИЗ . ЮНОШИ.</t>
  </si>
  <si>
    <t>ЗАЧЁТ ДЛЯ ЮНОШЕЙ</t>
  </si>
  <si>
    <r>
      <t xml:space="preserve">КУПРИЯНОВА </t>
    </r>
    <r>
      <rPr>
        <sz val="10"/>
        <rFont val="Verdana"/>
        <family val="2"/>
      </rPr>
      <t>Полина, 2003</t>
    </r>
  </si>
  <si>
    <t>007203</t>
  </si>
  <si>
    <r>
      <t>ФЛАМИНГО-10,</t>
    </r>
    <r>
      <rPr>
        <sz val="10"/>
        <rFont val="Verdana"/>
        <family val="2"/>
      </rPr>
      <t xml:space="preserve"> мер., рыж., ган., Флорискаунт - Росина, Германия</t>
    </r>
  </si>
  <si>
    <t>015687</t>
  </si>
  <si>
    <r>
      <t>САМУРАЙ-06,</t>
    </r>
    <r>
      <rPr>
        <sz val="10"/>
        <rFont val="Verdana"/>
        <family val="2"/>
      </rPr>
      <t xml:space="preserve"> мерин, гн. ган., Сантини, Германия</t>
    </r>
  </si>
  <si>
    <t>012686</t>
  </si>
  <si>
    <t xml:space="preserve">Лебедев М.М.
</t>
  </si>
  <si>
    <t>ОБЩИЙ ЗАЧЁТ</t>
  </si>
  <si>
    <r>
      <t xml:space="preserve">ТАРАСОВА </t>
    </r>
    <r>
      <rPr>
        <sz val="10"/>
        <rFont val="Verdana"/>
        <family val="2"/>
      </rPr>
      <t>Александра</t>
    </r>
  </si>
  <si>
    <t>062499</t>
  </si>
  <si>
    <r>
      <t xml:space="preserve">СОЛО ТОУТ-07, </t>
    </r>
    <r>
      <rPr>
        <sz val="10"/>
        <rFont val="Verdana"/>
        <family val="2"/>
      </rPr>
      <t>мер., гнед., ганн., Сандро Хит, Германия</t>
    </r>
  </si>
  <si>
    <t>012616</t>
  </si>
  <si>
    <t>Тарасов А.</t>
  </si>
  <si>
    <t xml:space="preserve">Технический делегат </t>
  </si>
  <si>
    <t xml:space="preserve">Цветаева С. ВК, (Московская обл.)  </t>
  </si>
  <si>
    <t>ПРЕДВАРИТЕЛЬНЫЙ ПРИЗ А. ДЕТИ.</t>
  </si>
  <si>
    <t>ЗАЧЁТ ДЛЯ ДЕТЕЙ</t>
  </si>
  <si>
    <r>
      <t>БЕЛЕЦКАЯ</t>
    </r>
    <r>
      <rPr>
        <sz val="10"/>
        <rFont val="Verdana"/>
        <family val="2"/>
      </rPr>
      <t xml:space="preserve"> Ксения, 2006</t>
    </r>
  </si>
  <si>
    <t>009206</t>
  </si>
  <si>
    <r>
      <t>ЛУНТИК-09</t>
    </r>
    <r>
      <rPr>
        <sz val="10"/>
        <rFont val="Verdana"/>
        <family val="2"/>
      </rPr>
      <t>, мер., пегий, пинто, Россия</t>
    </r>
  </si>
  <si>
    <r>
      <t xml:space="preserve">САБУРОВА </t>
    </r>
    <r>
      <rPr>
        <sz val="10"/>
        <rFont val="Verdana"/>
        <family val="2"/>
      </rPr>
      <t>Дарья, 2009</t>
    </r>
  </si>
  <si>
    <t>007509</t>
  </si>
  <si>
    <r>
      <t>БЕКАС-99</t>
    </r>
    <r>
      <rPr>
        <sz val="10"/>
        <rFont val="Verdana"/>
        <family val="2"/>
      </rPr>
      <t>, мер., сер</t>
    </r>
    <r>
      <rPr>
        <b/>
        <sz val="10"/>
        <rFont val="Verdana"/>
        <family val="2"/>
      </rPr>
      <t xml:space="preserve">., </t>
    </r>
    <r>
      <rPr>
        <sz val="10"/>
        <rFont val="Verdana"/>
        <family val="2"/>
      </rPr>
      <t xml:space="preserve">терск., Цейтнот, Ставропольский к/з </t>
    </r>
  </si>
  <si>
    <t>009090</t>
  </si>
  <si>
    <r>
      <t xml:space="preserve">ЛАРС-10, </t>
    </r>
    <r>
      <rPr>
        <sz val="10"/>
        <rFont val="Verdana"/>
        <family val="2"/>
      </rPr>
      <t>мер., рыж., ПСЛ, Le Joli-Рассада, Россия</t>
    </r>
  </si>
  <si>
    <t>Белецкая В.Ю.</t>
  </si>
  <si>
    <t>ОБЩИЙ ЗАЧЕТ</t>
  </si>
  <si>
    <r>
      <t xml:space="preserve">ПОНОМАРЕВА 
</t>
    </r>
    <r>
      <rPr>
        <sz val="10"/>
        <rFont val="Verdana"/>
        <family val="2"/>
      </rPr>
      <t>Софья, 2003</t>
    </r>
  </si>
  <si>
    <t>021003</t>
  </si>
  <si>
    <r>
      <t xml:space="preserve">МИРАЖ-12, </t>
    </r>
    <r>
      <rPr>
        <sz val="10"/>
        <rFont val="Verdana"/>
        <family val="2"/>
      </rPr>
      <t>пегий жер. , ПСЛ, Россия</t>
    </r>
  </si>
  <si>
    <t>ЗАЧЁТ ДЛЯ СПОРТСМЕНОВ-ЛЮБИТЕЛЕЙ</t>
  </si>
  <si>
    <r>
      <t xml:space="preserve">ПРОЗОРОВА
</t>
    </r>
    <r>
      <rPr>
        <sz val="10"/>
        <rFont val="Verdana"/>
        <family val="2"/>
      </rPr>
      <t>Екатерина</t>
    </r>
  </si>
  <si>
    <t>015570</t>
  </si>
  <si>
    <r>
      <t xml:space="preserve">БЭТМЕН-13, </t>
    </r>
    <r>
      <rPr>
        <sz val="10"/>
        <rFont val="Verdana"/>
        <family val="2"/>
      </rPr>
      <t>жер., рыж., ПСЛ, Россия</t>
    </r>
  </si>
  <si>
    <r>
      <t>СИЗОВА</t>
    </r>
    <r>
      <rPr>
        <sz val="10"/>
        <rFont val="Verdana"/>
        <family val="2"/>
      </rPr>
      <t xml:space="preserve"> Арина</t>
    </r>
  </si>
  <si>
    <r>
      <t xml:space="preserve">ЭВРИКА-10, </t>
    </r>
    <r>
      <rPr>
        <sz val="10"/>
        <rFont val="Verdana"/>
        <family val="2"/>
      </rPr>
      <t>коб., сер., трак., Вереск, Россия</t>
    </r>
  </si>
  <si>
    <r>
      <t xml:space="preserve">УКЛЕЙКИНА </t>
    </r>
    <r>
      <rPr>
        <sz val="10"/>
        <rFont val="Verdana"/>
        <family val="2"/>
      </rPr>
      <t>Алина</t>
    </r>
  </si>
  <si>
    <r>
      <t xml:space="preserve">САРБОНА-03, </t>
    </r>
    <r>
      <rPr>
        <sz val="10"/>
        <rFont val="Verdana"/>
        <family val="2"/>
      </rPr>
      <t>коб., Нидерланды</t>
    </r>
  </si>
  <si>
    <t>003170</t>
  </si>
  <si>
    <t>Кочеткова Е.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</si>
  <si>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</si>
  <si>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</si>
  <si>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r>
      <t xml:space="preserve">ФАН-ФАН-12, </t>
    </r>
    <r>
      <rPr>
        <sz val="10"/>
        <rFont val="Verdana"/>
        <family val="2"/>
      </rPr>
      <t>жер., гнед., ган., Германия</t>
    </r>
  </si>
  <si>
    <r>
      <t xml:space="preserve">СИЕННА-11, </t>
    </r>
    <r>
      <rPr>
        <sz val="10"/>
        <rFont val="Verdana"/>
        <family val="2"/>
      </rPr>
      <t>коб., рыж., ольд., Сир донерхал, Германия</t>
    </r>
  </si>
  <si>
    <r>
      <t xml:space="preserve">ДИНАМИКО-10 </t>
    </r>
    <r>
      <rPr>
        <sz val="10"/>
        <rFont val="Verdana"/>
        <family val="2"/>
      </rPr>
      <t>мер., гнед., ольд., Дилано, Германия</t>
    </r>
  </si>
  <si>
    <r>
      <t xml:space="preserve">БАЛЬТАЗАР-12, </t>
    </r>
    <r>
      <rPr>
        <sz val="10"/>
        <rFont val="Verdana"/>
        <family val="2"/>
      </rPr>
      <t>рыж., жер., вестф., Бостон, Германия</t>
    </r>
  </si>
  <si>
    <t>ЗАЧЕТ ДЛЯ ЛЮБИТЕЛЕЙ</t>
  </si>
  <si>
    <r>
      <t xml:space="preserve">КИРЯКОВА </t>
    </r>
    <r>
      <rPr>
        <sz val="10"/>
        <rFont val="Verdana"/>
        <family val="2"/>
      </rPr>
      <t>Ольга</t>
    </r>
  </si>
  <si>
    <r>
      <t xml:space="preserve">ДЕНДИ-96, </t>
    </r>
    <r>
      <rPr>
        <sz val="10"/>
        <rFont val="Verdana"/>
        <family val="2"/>
      </rPr>
      <t>мер., гн., трак.,  Дуэлянт, МКЗ</t>
    </r>
  </si>
  <si>
    <t>009102</t>
  </si>
  <si>
    <r>
      <t xml:space="preserve">ЗЛАТОГОР-07, </t>
    </r>
    <r>
      <rPr>
        <sz val="10"/>
        <rFont val="Verdana"/>
        <family val="2"/>
      </rPr>
      <t>жер., гнед, трак, Фархад, Россия</t>
    </r>
  </si>
  <si>
    <t>009110</t>
  </si>
  <si>
    <r>
      <t xml:space="preserve">ХОРИСТ-01, </t>
    </r>
    <r>
      <rPr>
        <sz val="10"/>
        <rFont val="Verdana"/>
        <family val="2"/>
      </rPr>
      <t>мерин, рыж. трак., Огонь 10 к/з "Георгенбург"</t>
    </r>
  </si>
  <si>
    <t>002608</t>
  </si>
  <si>
    <t>Флоринская Н.</t>
  </si>
  <si>
    <t>ЗАЧЕТ ДЛЯ ЮНОШЕЙ</t>
  </si>
  <si>
    <t>2ю</t>
  </si>
  <si>
    <t xml:space="preserve">ТЕХНИЧЕСКИЕ РЕЗУЛЬТАТЫ </t>
  </si>
  <si>
    <t>ЕЗДА ПО ВЫБОРУ</t>
  </si>
  <si>
    <t>Судьи: Семёнова Ю. ВК, Елисеева А. 1К,  Тишкин В. ВК</t>
  </si>
  <si>
    <t>27 марта 2016 г.</t>
  </si>
  <si>
    <t>Фамилия, имя</t>
  </si>
  <si>
    <t>Команда</t>
  </si>
  <si>
    <t>Оценка</t>
  </si>
  <si>
    <t>Общая оценка</t>
  </si>
  <si>
    <t>ОШИБКИ</t>
  </si>
  <si>
    <t>Результат в %</t>
  </si>
  <si>
    <t>Рысь</t>
  </si>
  <si>
    <t>Шаг</t>
  </si>
  <si>
    <t>Галоп</t>
  </si>
  <si>
    <t>Подчинение</t>
  </si>
  <si>
    <t>Общее
 впечатление</t>
  </si>
  <si>
    <t>Езда для лошадей пяти лет FEI</t>
  </si>
  <si>
    <r>
      <t xml:space="preserve">КОЛЯПКИНА
</t>
    </r>
    <r>
      <rPr>
        <sz val="10"/>
        <rFont val="Verdana"/>
        <family val="2"/>
      </rPr>
      <t>Анастасия</t>
    </r>
  </si>
  <si>
    <r>
      <t>КЬЮИ-13,</t>
    </r>
    <r>
      <rPr>
        <sz val="10"/>
        <rFont val="Verdana"/>
        <family val="2"/>
      </rPr>
      <t xml:space="preserve"> мер., рыж., Германия</t>
    </r>
  </si>
  <si>
    <t>Горев К.А.</t>
  </si>
  <si>
    <t>Езда для лошадей шести лет FEI</t>
  </si>
  <si>
    <t>017384</t>
  </si>
  <si>
    <r>
      <t xml:space="preserve">БАЛУ ДЖУНИОР В-12, </t>
    </r>
    <r>
      <rPr>
        <sz val="10"/>
        <rFont val="Verdana"/>
        <family val="2"/>
      </rPr>
      <t>мер., гн., баварск., Balou du Rouet-Grandessa S, Германия</t>
    </r>
  </si>
  <si>
    <t>ЛИЧНЫЙ ПРИЗ. ЮНОШИ.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</si>
</sst>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"/>
    <numFmt numFmtId="166" formatCode="0.0"/>
    <numFmt numFmtId="167" formatCode="_-* #,##0.00&quot;р.&quot;_-;\-* #,##0.00&quot;р.&quot;_-;_-* \-??&quot;р.&quot;_-;_-@_-"/>
    <numFmt numFmtId="168" formatCode="dd\ mmmm\ yyyy&quot; г.&quot;;@"/>
  </numFmts>
  <fonts count="57"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8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6"/>
      <name val="Verdana"/>
      <family val="2"/>
    </font>
    <font>
      <b/>
      <sz val="8"/>
      <name val="Verdana"/>
      <family val="2"/>
    </font>
    <font>
      <b/>
      <i/>
      <sz val="14"/>
      <name val="Verdana"/>
      <family val="2"/>
    </font>
    <font>
      <sz val="11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Alignment="0" applyProtection="0"/>
    <xf numFmtId="0" fontId="43" fillId="20" borderId="8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3" fillId="20" borderId="8" applyNumberFormat="0" applyAlignment="0" applyProtection="0"/>
    <xf numFmtId="0" fontId="33" fillId="20" borderId="1" applyNumberFormat="0" applyAlignment="0" applyProtection="0"/>
    <xf numFmtId="167" fontId="4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21" borderId="2" applyNumberFormat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23" borderId="7" applyNumberFormat="0" applyAlignment="0" applyProtection="0"/>
    <xf numFmtId="9" fontId="0" fillId="0" borderId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436">
    <xf numFmtId="0" fontId="0" fillId="0" borderId="0" xfId="0"/>
    <xf numFmtId="0" fontId="3" fillId="0" borderId="0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vertical="top"/>
      <protection locked="0"/>
    </xf>
    <xf numFmtId="1" fontId="3" fillId="0" borderId="0" xfId="20" applyNumberFormat="1" applyFont="1" applyFill="1" applyBorder="1" applyAlignment="1" applyProtection="1">
      <alignment horizontal="center" vertical="top"/>
      <protection/>
    </xf>
    <xf numFmtId="164" fontId="3" fillId="0" borderId="0" xfId="20" applyNumberFormat="1" applyFont="1" applyFill="1" applyBorder="1" applyAlignment="1" applyProtection="1">
      <alignment horizontal="center" vertical="top"/>
      <protection/>
    </xf>
    <xf numFmtId="0" fontId="6" fillId="0" borderId="0" xfId="20" applyFont="1" applyFill="1" applyBorder="1" applyAlignment="1" applyProtection="1">
      <alignment horizontal="center" vertical="top" shrinkToFit="1"/>
      <protection locked="0"/>
    </xf>
    <xf numFmtId="165" fontId="3" fillId="0" borderId="0" xfId="20" applyNumberFormat="1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Protection="1">
      <alignment/>
      <protection locked="0"/>
    </xf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4" fillId="0" borderId="11" xfId="21" applyFont="1" applyFill="1" applyBorder="1" applyAlignment="1" applyProtection="1">
      <alignment horizontal="center" vertical="center" wrapText="1"/>
      <protection locked="0"/>
    </xf>
    <xf numFmtId="0" fontId="4" fillId="0" borderId="10" xfId="22" applyFont="1" applyFill="1" applyBorder="1" applyAlignment="1">
      <alignment horizontal="center" vertical="center" wrapText="1"/>
      <protection/>
    </xf>
    <xf numFmtId="0" fontId="15" fillId="0" borderId="0" xfId="0" applyFont="1" applyFill="1"/>
    <xf numFmtId="0" fontId="1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/>
    <xf numFmtId="0" fontId="23" fillId="0" borderId="12" xfId="23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23" fillId="0" borderId="13" xfId="23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center" textRotation="90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textRotation="90" wrapText="1"/>
    </xf>
    <xf numFmtId="0" fontId="26" fillId="0" borderId="11" xfId="0" applyFont="1" applyFill="1" applyBorder="1" applyAlignment="1">
      <alignment horizontal="center" vertical="center"/>
    </xf>
    <xf numFmtId="0" fontId="20" fillId="25" borderId="11" xfId="24" applyFont="1" applyFill="1" applyBorder="1" applyAlignment="1">
      <alignment horizontal="left" vertical="center" wrapText="1"/>
      <protection/>
    </xf>
    <xf numFmtId="0" fontId="27" fillId="25" borderId="11" xfId="25" applyFont="1" applyFill="1" applyBorder="1" applyAlignment="1">
      <alignment horizontal="left" vertical="center" wrapText="1"/>
      <protection/>
    </xf>
    <xf numFmtId="0" fontId="28" fillId="25" borderId="11" xfId="25" applyFont="1" applyFill="1" applyBorder="1" applyAlignment="1">
      <alignment horizontal="center" vertical="center" wrapText="1"/>
      <protection/>
    </xf>
    <xf numFmtId="0" fontId="20" fillId="25" borderId="14" xfId="26" applyFont="1" applyFill="1" applyBorder="1" applyAlignment="1">
      <alignment horizontal="left" vertical="center" wrapText="1"/>
      <protection/>
    </xf>
    <xf numFmtId="49" fontId="4" fillId="25" borderId="11" xfId="27" applyNumberFormat="1" applyFont="1" applyFill="1" applyBorder="1" applyAlignment="1">
      <alignment horizontal="center" vertical="center" wrapText="1"/>
      <protection/>
    </xf>
    <xf numFmtId="0" fontId="4" fillId="25" borderId="11" xfId="28" applyFont="1" applyFill="1" applyBorder="1" applyAlignment="1">
      <alignment horizontal="center" vertical="center" wrapText="1"/>
      <protection/>
    </xf>
    <xf numFmtId="0" fontId="3" fillId="0" borderId="11" xfId="22" applyFont="1" applyFill="1" applyBorder="1" applyAlignment="1">
      <alignment horizontal="center" vertical="center" wrapText="1"/>
      <protection/>
    </xf>
    <xf numFmtId="166" fontId="3" fillId="0" borderId="11" xfId="21" applyNumberFormat="1" applyFont="1" applyFill="1" applyBorder="1" applyAlignment="1" applyProtection="1">
      <alignment horizontal="center" vertical="center"/>
      <protection locked="0"/>
    </xf>
    <xf numFmtId="164" fontId="1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6" fontId="3" fillId="0" borderId="11" xfId="21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0" fontId="20" fillId="25" borderId="11" xfId="25" applyFont="1" applyFill="1" applyBorder="1" applyAlignment="1">
      <alignment horizontal="left" vertical="center" wrapText="1"/>
      <protection/>
    </xf>
    <xf numFmtId="49" fontId="28" fillId="25" borderId="11" xfId="25" applyNumberFormat="1" applyFont="1" applyFill="1" applyBorder="1" applyAlignment="1">
      <alignment horizontal="center" vertical="center" wrapText="1"/>
      <protection/>
    </xf>
    <xf numFmtId="0" fontId="20" fillId="25" borderId="11" xfId="26" applyFont="1" applyFill="1" applyBorder="1" applyAlignment="1">
      <alignment horizontal="left" vertical="center" wrapText="1"/>
      <protection/>
    </xf>
    <xf numFmtId="0" fontId="4" fillId="25" borderId="11" xfId="29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20" fillId="25" borderId="11" xfId="30" applyFont="1" applyFill="1" applyBorder="1" applyAlignment="1">
      <alignment horizontal="left" vertical="center" wrapText="1"/>
      <protection/>
    </xf>
    <xf numFmtId="49" fontId="24" fillId="25" borderId="11" xfId="30" applyNumberFormat="1" applyFont="1" applyFill="1" applyBorder="1" applyAlignment="1">
      <alignment horizontal="center" vertical="center" wrapText="1"/>
      <protection/>
    </xf>
    <xf numFmtId="0" fontId="4" fillId="25" borderId="11" xfId="31" applyFont="1" applyFill="1" applyBorder="1" applyAlignment="1">
      <alignment horizontal="center" vertical="center" wrapText="1"/>
      <protection/>
    </xf>
    <xf numFmtId="0" fontId="4" fillId="0" borderId="11" xfId="27" applyFont="1" applyFill="1" applyBorder="1" applyAlignment="1" applyProtection="1">
      <alignment horizontal="center" vertical="center" wrapText="1"/>
      <protection locked="0"/>
    </xf>
    <xf numFmtId="0" fontId="20" fillId="25" borderId="15" xfId="30" applyFont="1" applyFill="1" applyBorder="1" applyAlignment="1">
      <alignment horizontal="left" vertical="center" wrapText="1"/>
      <protection/>
    </xf>
    <xf numFmtId="49" fontId="24" fillId="25" borderId="15" xfId="30" applyNumberFormat="1" applyFont="1" applyFill="1" applyBorder="1" applyAlignment="1">
      <alignment horizontal="center" vertical="center" wrapText="1"/>
      <protection/>
    </xf>
    <xf numFmtId="0" fontId="4" fillId="25" borderId="15" xfId="31" applyFont="1" applyFill="1" applyBorder="1" applyAlignment="1">
      <alignment horizontal="center" vertical="center" wrapText="1"/>
      <protection/>
    </xf>
    <xf numFmtId="49" fontId="4" fillId="25" borderId="15" xfId="27" applyNumberFormat="1" applyFont="1" applyFill="1" applyBorder="1" applyAlignment="1">
      <alignment horizontal="center" vertical="center" wrapText="1"/>
      <protection/>
    </xf>
    <xf numFmtId="0" fontId="28" fillId="25" borderId="15" xfId="25" applyFont="1" applyFill="1" applyBorder="1" applyAlignment="1">
      <alignment horizontal="center" vertical="center" wrapText="1"/>
      <protection/>
    </xf>
    <xf numFmtId="0" fontId="4" fillId="0" borderId="15" xfId="27" applyFont="1" applyFill="1" applyBorder="1" applyAlignment="1" applyProtection="1">
      <alignment horizontal="center" vertical="center" wrapText="1"/>
      <protection locked="0"/>
    </xf>
    <xf numFmtId="0" fontId="15" fillId="25" borderId="0" xfId="0" applyFont="1" applyFill="1"/>
    <xf numFmtId="0" fontId="18" fillId="25" borderId="15" xfId="0" applyFont="1" applyFill="1" applyBorder="1" applyAlignment="1">
      <alignment horizontal="center" vertical="center"/>
    </xf>
    <xf numFmtId="49" fontId="24" fillId="25" borderId="11" xfId="32" applyNumberFormat="1" applyFont="1" applyFill="1" applyBorder="1" applyAlignment="1">
      <alignment horizontal="center" vertical="center" wrapText="1"/>
      <protection/>
    </xf>
    <xf numFmtId="0" fontId="3" fillId="25" borderId="15" xfId="22" applyFont="1" applyFill="1" applyBorder="1" applyAlignment="1">
      <alignment horizontal="center" vertical="center" wrapText="1"/>
      <protection/>
    </xf>
    <xf numFmtId="166" fontId="3" fillId="25" borderId="15" xfId="21" applyNumberFormat="1" applyFont="1" applyFill="1" applyBorder="1" applyAlignment="1" applyProtection="1">
      <alignment horizontal="center" vertical="center"/>
      <protection locked="0"/>
    </xf>
    <xf numFmtId="164" fontId="19" fillId="25" borderId="15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166" fontId="3" fillId="25" borderId="11" xfId="21" applyNumberFormat="1" applyFont="1" applyFill="1" applyBorder="1" applyAlignment="1" applyProtection="1">
      <alignment horizontal="center" vertical="center"/>
      <protection/>
    </xf>
    <xf numFmtId="1" fontId="3" fillId="25" borderId="11" xfId="0" applyNumberFormat="1" applyFont="1" applyFill="1" applyBorder="1" applyAlignment="1">
      <alignment horizontal="center" vertical="center"/>
    </xf>
    <xf numFmtId="164" fontId="19" fillId="25" borderId="11" xfId="0" applyNumberFormat="1" applyFont="1" applyFill="1" applyBorder="1" applyAlignment="1">
      <alignment horizontal="center" vertical="center"/>
    </xf>
    <xf numFmtId="0" fontId="4" fillId="25" borderId="10" xfId="22" applyFont="1" applyFill="1" applyBorder="1" applyAlignment="1">
      <alignment horizontal="center" vertical="center" wrapText="1"/>
      <protection/>
    </xf>
    <xf numFmtId="0" fontId="28" fillId="25" borderId="11" xfId="24" applyFont="1" applyFill="1" applyBorder="1" applyAlignment="1">
      <alignment horizontal="center" vertical="center" wrapText="1"/>
      <protection/>
    </xf>
    <xf numFmtId="0" fontId="4" fillId="25" borderId="11" xfId="30" applyFont="1" applyFill="1" applyBorder="1" applyAlignment="1">
      <alignment horizontal="center" vertical="center" wrapText="1"/>
      <protection/>
    </xf>
    <xf numFmtId="0" fontId="20" fillId="25" borderId="14" xfId="28" applyFont="1" applyFill="1" applyBorder="1" applyAlignment="1">
      <alignment vertical="center" wrapText="1"/>
      <protection/>
    </xf>
    <xf numFmtId="0" fontId="4" fillId="25" borderId="11" xfId="0" applyFont="1" applyFill="1" applyBorder="1" applyAlignment="1">
      <alignment horizontal="center" vertical="center" wrapText="1"/>
    </xf>
    <xf numFmtId="0" fontId="20" fillId="25" borderId="11" xfId="29" applyFont="1" applyFill="1" applyBorder="1" applyAlignment="1">
      <alignment horizontal="left" vertical="center" wrapText="1"/>
      <protection/>
    </xf>
    <xf numFmtId="49" fontId="4" fillId="25" borderId="11" xfId="29" applyNumberFormat="1" applyFont="1" applyFill="1" applyBorder="1" applyAlignment="1">
      <alignment horizontal="center" vertical="center" wrapText="1"/>
      <protection/>
    </xf>
    <xf numFmtId="0" fontId="4" fillId="25" borderId="11" xfId="29" applyFont="1" applyFill="1" applyBorder="1" applyAlignment="1">
      <alignment horizontal="center" vertical="center"/>
      <protection/>
    </xf>
    <xf numFmtId="0" fontId="20" fillId="25" borderId="11" xfId="28" applyFont="1" applyFill="1" applyBorder="1" applyAlignment="1">
      <alignment vertical="center" wrapText="1"/>
      <protection/>
    </xf>
    <xf numFmtId="49" fontId="24" fillId="25" borderId="11" xfId="28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25" borderId="0" xfId="33" applyFont="1" applyFill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33" applyFont="1" applyAlignment="1" applyProtection="1">
      <alignment/>
      <protection locked="0"/>
    </xf>
    <xf numFmtId="0" fontId="16" fillId="0" borderId="0" xfId="33" applyFont="1" applyAlignment="1" applyProtection="1">
      <alignment vertical="center"/>
      <protection locked="0"/>
    </xf>
    <xf numFmtId="0" fontId="1" fillId="0" borderId="0" xfId="33" applyFont="1" applyFill="1" applyAlignment="1" applyProtection="1">
      <alignment vertical="center"/>
      <protection locked="0"/>
    </xf>
    <xf numFmtId="0" fontId="30" fillId="0" borderId="0" xfId="33" applyFont="1" applyFill="1" applyAlignment="1" applyProtection="1">
      <alignment vertical="center"/>
      <protection locked="0"/>
    </xf>
    <xf numFmtId="1" fontId="1" fillId="0" borderId="0" xfId="33" applyNumberFormat="1" applyFont="1" applyFill="1" applyAlignment="1" applyProtection="1">
      <alignment vertical="center"/>
      <protection locked="0"/>
    </xf>
    <xf numFmtId="164" fontId="1" fillId="0" borderId="0" xfId="33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Fill="1" applyBorder="1" applyAlignment="1">
      <alignment wrapText="1"/>
    </xf>
    <xf numFmtId="0" fontId="4" fillId="0" borderId="0" xfId="0" applyFont="1"/>
    <xf numFmtId="0" fontId="23" fillId="0" borderId="16" xfId="0" applyFont="1" applyFill="1" applyBorder="1" applyAlignment="1">
      <alignment horizontal="center" vertical="center" textRotation="90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9" fontId="6" fillId="0" borderId="15" xfId="136" applyFont="1" applyFill="1" applyBorder="1" applyAlignment="1" applyProtection="1">
      <alignment/>
      <protection/>
    </xf>
    <xf numFmtId="9" fontId="6" fillId="0" borderId="0" xfId="136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horizontal="center" vertical="center"/>
    </xf>
    <xf numFmtId="166" fontId="3" fillId="0" borderId="15" xfId="21" applyNumberFormat="1" applyFont="1" applyFill="1" applyBorder="1" applyAlignment="1" applyProtection="1">
      <alignment horizontal="center" vertical="center"/>
      <protection locked="0"/>
    </xf>
    <xf numFmtId="164" fontId="14" fillId="0" borderId="15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66" fontId="50" fillId="0" borderId="15" xfId="21" applyNumberFormat="1" applyFont="1" applyFill="1" applyBorder="1" applyAlignment="1" applyProtection="1">
      <alignment horizontal="center" vertical="center"/>
      <protection locked="0"/>
    </xf>
    <xf numFmtId="166" fontId="50" fillId="0" borderId="15" xfId="21" applyNumberFormat="1" applyFont="1" applyFill="1" applyBorder="1" applyAlignment="1" applyProtection="1">
      <alignment horizontal="center" vertical="center"/>
      <protection/>
    </xf>
    <xf numFmtId="1" fontId="50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49" fontId="28" fillId="25" borderId="11" xfId="24" applyNumberFormat="1" applyFont="1" applyFill="1" applyBorder="1" applyAlignment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/>
    </xf>
    <xf numFmtId="49" fontId="4" fillId="25" borderId="11" xfId="32" applyNumberFormat="1" applyFont="1" applyFill="1" applyBorder="1" applyAlignment="1">
      <alignment horizontal="center" vertical="center" wrapText="1"/>
      <protection/>
    </xf>
    <xf numFmtId="0" fontId="4" fillId="25" borderId="11" xfId="28" applyFont="1" applyFill="1" applyBorder="1" applyAlignment="1">
      <alignment horizontal="center" vertical="center"/>
      <protection/>
    </xf>
    <xf numFmtId="166" fontId="50" fillId="0" borderId="18" xfId="21" applyNumberFormat="1" applyFont="1" applyFill="1" applyBorder="1" applyAlignment="1" applyProtection="1">
      <alignment horizontal="center" vertical="center"/>
      <protection locked="0"/>
    </xf>
    <xf numFmtId="164" fontId="14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66" fontId="50" fillId="0" borderId="18" xfId="21" applyNumberFormat="1" applyFont="1" applyFill="1" applyBorder="1" applyAlignment="1" applyProtection="1">
      <alignment horizontal="center" vertical="center"/>
      <protection/>
    </xf>
    <xf numFmtId="1" fontId="50" fillId="0" borderId="18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" fillId="0" borderId="0" xfId="33" applyFont="1" applyAlignment="1" applyProtection="1">
      <alignment/>
      <protection locked="0"/>
    </xf>
    <xf numFmtId="0" fontId="20" fillId="0" borderId="0" xfId="33" applyFont="1" applyFill="1" applyAlignment="1" applyProtection="1">
      <alignment/>
      <protection locked="0"/>
    </xf>
    <xf numFmtId="0" fontId="51" fillId="0" borderId="0" xfId="33" applyFont="1" applyAlignment="1" applyProtection="1">
      <alignment/>
      <protection locked="0"/>
    </xf>
    <xf numFmtId="0" fontId="51" fillId="0" borderId="0" xfId="33" applyFont="1" applyFill="1" applyAlignment="1" applyProtection="1">
      <alignment/>
      <protection locked="0"/>
    </xf>
    <xf numFmtId="0" fontId="20" fillId="0" borderId="0" xfId="33" applyFont="1" applyAlignment="1" applyProtection="1">
      <alignment/>
      <protection locked="0"/>
    </xf>
    <xf numFmtId="1" fontId="1" fillId="0" borderId="0" xfId="33" applyNumberFormat="1" applyFont="1" applyAlignment="1" applyProtection="1">
      <alignment/>
      <protection locked="0"/>
    </xf>
    <xf numFmtId="164" fontId="1" fillId="0" borderId="0" xfId="33" applyNumberFormat="1" applyFont="1" applyAlignment="1" applyProtection="1">
      <alignment/>
      <protection locked="0"/>
    </xf>
    <xf numFmtId="0" fontId="1" fillId="0" borderId="0" xfId="33" applyFont="1" applyAlignment="1" applyProtection="1">
      <alignment vertical="center"/>
      <protection locked="0"/>
    </xf>
    <xf numFmtId="0" fontId="30" fillId="0" borderId="0" xfId="33" applyFont="1" applyAlignment="1" applyProtection="1">
      <alignment vertical="center"/>
      <protection locked="0"/>
    </xf>
    <xf numFmtId="1" fontId="1" fillId="0" borderId="0" xfId="33" applyNumberFormat="1" applyFont="1" applyAlignment="1" applyProtection="1">
      <alignment vertical="center"/>
      <protection locked="0"/>
    </xf>
    <xf numFmtId="164" fontId="1" fillId="0" borderId="0" xfId="33" applyNumberFormat="1" applyFont="1" applyAlignment="1" applyProtection="1">
      <alignment vertical="center"/>
      <protection locked="0"/>
    </xf>
    <xf numFmtId="0" fontId="3" fillId="24" borderId="0" xfId="20" applyFont="1" applyFill="1" applyBorder="1" applyAlignment="1" applyProtection="1">
      <alignment horizontal="center" vertical="top"/>
      <protection/>
    </xf>
    <xf numFmtId="0" fontId="4" fillId="24" borderId="0" xfId="20" applyFont="1" applyFill="1" applyBorder="1" applyAlignment="1" applyProtection="1">
      <alignment horizontal="center" vertical="top"/>
      <protection locked="0"/>
    </xf>
    <xf numFmtId="0" fontId="5" fillId="24" borderId="0" xfId="20" applyFont="1" applyFill="1" applyBorder="1" applyAlignment="1" applyProtection="1">
      <alignment horizontal="center" vertical="top"/>
      <protection locked="0"/>
    </xf>
    <xf numFmtId="0" fontId="15" fillId="24" borderId="0" xfId="20" applyFont="1" applyFill="1" applyBorder="1" applyAlignment="1" applyProtection="1">
      <alignment horizontal="center" vertical="top"/>
      <protection locked="0"/>
    </xf>
    <xf numFmtId="0" fontId="5" fillId="24" borderId="0" xfId="20" applyFont="1" applyFill="1" applyBorder="1" applyAlignment="1" applyProtection="1">
      <alignment vertical="top"/>
      <protection locked="0"/>
    </xf>
    <xf numFmtId="1" fontId="3" fillId="24" borderId="0" xfId="20" applyNumberFormat="1" applyFont="1" applyFill="1" applyBorder="1" applyAlignment="1" applyProtection="1">
      <alignment horizontal="center" vertical="top"/>
      <protection/>
    </xf>
    <xf numFmtId="164" fontId="3" fillId="24" borderId="0" xfId="20" applyNumberFormat="1" applyFont="1" applyFill="1" applyBorder="1" applyAlignment="1" applyProtection="1">
      <alignment horizontal="center" vertical="top"/>
      <protection/>
    </xf>
    <xf numFmtId="0" fontId="6" fillId="24" borderId="0" xfId="20" applyFont="1" applyFill="1" applyBorder="1" applyAlignment="1" applyProtection="1">
      <alignment horizontal="center" vertical="top" shrinkToFit="1"/>
      <protection locked="0"/>
    </xf>
    <xf numFmtId="165" fontId="3" fillId="24" borderId="0" xfId="20" applyNumberFormat="1" applyFont="1" applyFill="1" applyBorder="1" applyAlignment="1" applyProtection="1">
      <alignment horizontal="center" vertical="top"/>
      <protection/>
    </xf>
    <xf numFmtId="0" fontId="3" fillId="24" borderId="0" xfId="20" applyFont="1" applyFill="1" applyBorder="1" applyAlignment="1" applyProtection="1">
      <alignment vertical="top"/>
      <protection locked="0"/>
    </xf>
    <xf numFmtId="0" fontId="3" fillId="24" borderId="0" xfId="20" applyFont="1" applyFill="1" applyProtection="1">
      <alignment/>
      <protection locked="0"/>
    </xf>
    <xf numFmtId="0" fontId="3" fillId="24" borderId="0" xfId="0" applyFont="1" applyFill="1" applyAlignment="1">
      <alignment vertical="center"/>
    </xf>
    <xf numFmtId="0" fontId="4" fillId="24" borderId="10" xfId="22" applyFont="1" applyFill="1" applyBorder="1" applyAlignment="1">
      <alignment horizontal="center" vertical="center" wrapText="1"/>
      <protection/>
    </xf>
    <xf numFmtId="9" fontId="3" fillId="24" borderId="0" xfId="136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/>
    <xf numFmtId="0" fontId="5" fillId="24" borderId="0" xfId="0" applyFont="1" applyFill="1"/>
    <xf numFmtId="0" fontId="19" fillId="24" borderId="11" xfId="0" applyFont="1" applyFill="1" applyBorder="1" applyAlignment="1">
      <alignment horizontal="center" vertical="center"/>
    </xf>
    <xf numFmtId="0" fontId="50" fillId="24" borderId="11" xfId="21" applyFont="1" applyFill="1" applyBorder="1" applyAlignment="1" applyProtection="1">
      <alignment horizontal="center" vertical="center" wrapText="1"/>
      <protection locked="0"/>
    </xf>
    <xf numFmtId="166" fontId="3" fillId="24" borderId="11" xfId="21" applyNumberFormat="1" applyFont="1" applyFill="1" applyBorder="1" applyAlignment="1" applyProtection="1">
      <alignment horizontal="center" vertical="center"/>
      <protection locked="0"/>
    </xf>
    <xf numFmtId="164" fontId="19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66" fontId="3" fillId="24" borderId="11" xfId="21" applyNumberFormat="1" applyFont="1" applyFill="1" applyBorder="1" applyAlignment="1" applyProtection="1">
      <alignment horizontal="center" vertical="center"/>
      <protection/>
    </xf>
    <xf numFmtId="1" fontId="3" fillId="24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4" fillId="25" borderId="19" xfId="31" applyFont="1" applyFill="1" applyBorder="1" applyAlignment="1">
      <alignment horizontal="center" vertical="center" wrapText="1"/>
      <protection/>
    </xf>
    <xf numFmtId="49" fontId="4" fillId="25" borderId="10" xfId="27" applyNumberFormat="1" applyFont="1" applyFill="1" applyBorder="1" applyAlignment="1">
      <alignment horizontal="center" vertical="center" wrapText="1"/>
      <protection/>
    </xf>
    <xf numFmtId="0" fontId="4" fillId="25" borderId="11" xfId="26" applyFont="1" applyFill="1" applyBorder="1" applyAlignment="1">
      <alignment horizontal="center" vertical="center" wrapText="1"/>
      <protection/>
    </xf>
    <xf numFmtId="0" fontId="3" fillId="24" borderId="11" xfId="22" applyFont="1" applyFill="1" applyBorder="1" applyAlignment="1">
      <alignment horizontal="center" vertical="center" wrapText="1"/>
      <protection/>
    </xf>
    <xf numFmtId="0" fontId="4" fillId="24" borderId="11" xfId="22" applyFont="1" applyFill="1" applyBorder="1" applyAlignment="1">
      <alignment horizontal="center" vertical="center" wrapText="1"/>
      <protection/>
    </xf>
    <xf numFmtId="0" fontId="15" fillId="24" borderId="0" xfId="0" applyFont="1" applyFill="1"/>
    <xf numFmtId="0" fontId="15" fillId="24" borderId="0" xfId="0" applyFont="1" applyFill="1" applyAlignment="1">
      <alignment horizontal="center" vertical="center"/>
    </xf>
    <xf numFmtId="0" fontId="20" fillId="25" borderId="14" xfId="29" applyFont="1" applyFill="1" applyBorder="1" applyAlignment="1">
      <alignment horizontal="left" vertical="center" wrapText="1"/>
      <protection/>
    </xf>
    <xf numFmtId="0" fontId="3" fillId="24" borderId="14" xfId="22" applyFont="1" applyFill="1" applyBorder="1" applyAlignment="1">
      <alignment horizontal="center" vertical="center" wrapText="1"/>
      <protection/>
    </xf>
    <xf numFmtId="166" fontId="3" fillId="24" borderId="14" xfId="21" applyNumberFormat="1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>
      <alignment horizontal="center" vertical="center"/>
    </xf>
    <xf numFmtId="1" fontId="3" fillId="24" borderId="14" xfId="0" applyNumberFormat="1" applyFont="1" applyFill="1" applyBorder="1" applyAlignment="1">
      <alignment horizontal="center" vertical="center"/>
    </xf>
    <xf numFmtId="164" fontId="19" fillId="24" borderId="14" xfId="0" applyNumberFormat="1" applyFont="1" applyFill="1" applyBorder="1" applyAlignment="1">
      <alignment horizontal="center" vertical="center"/>
    </xf>
    <xf numFmtId="0" fontId="4" fillId="24" borderId="20" xfId="22" applyFont="1" applyFill="1" applyBorder="1" applyAlignment="1">
      <alignment horizontal="center" vertical="center" wrapText="1"/>
      <protection/>
    </xf>
    <xf numFmtId="0" fontId="28" fillId="25" borderId="11" xfId="0" applyFont="1" applyFill="1" applyBorder="1" applyAlignment="1">
      <alignment horizontal="center" vertical="center" wrapText="1"/>
    </xf>
    <xf numFmtId="0" fontId="29" fillId="0" borderId="0" xfId="33" applyFont="1" applyAlignment="1" applyProtection="1">
      <alignment vertical="center"/>
      <protection locked="0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55" fillId="24" borderId="0" xfId="33" applyFont="1" applyFill="1" applyAlignment="1" applyProtection="1">
      <alignment vertical="center"/>
      <protection locked="0"/>
    </xf>
    <xf numFmtId="1" fontId="55" fillId="24" borderId="0" xfId="33" applyNumberFormat="1" applyFont="1" applyFill="1" applyAlignment="1" applyProtection="1">
      <alignment vertical="center"/>
      <protection locked="0"/>
    </xf>
    <xf numFmtId="164" fontId="55" fillId="24" borderId="0" xfId="33" applyNumberFormat="1" applyFont="1" applyFill="1" applyAlignment="1" applyProtection="1">
      <alignment vertical="center"/>
      <protection locked="0"/>
    </xf>
    <xf numFmtId="0" fontId="1" fillId="24" borderId="0" xfId="33" applyFont="1" applyFill="1" applyAlignment="1" applyProtection="1">
      <alignment vertical="center"/>
      <protection locked="0"/>
    </xf>
    <xf numFmtId="0" fontId="30" fillId="24" borderId="0" xfId="33" applyFont="1" applyFill="1" applyAlignment="1" applyProtection="1">
      <alignment vertical="center"/>
      <protection locked="0"/>
    </xf>
    <xf numFmtId="0" fontId="56" fillId="24" borderId="0" xfId="33" applyFont="1" applyFill="1" applyAlignment="1" applyProtection="1">
      <alignment vertical="center"/>
      <protection locked="0"/>
    </xf>
    <xf numFmtId="1" fontId="1" fillId="24" borderId="0" xfId="33" applyNumberFormat="1" applyFont="1" applyFill="1" applyAlignment="1" applyProtection="1">
      <alignment vertical="center"/>
      <protection locked="0"/>
    </xf>
    <xf numFmtId="164" fontId="1" fillId="24" borderId="0" xfId="33" applyNumberFormat="1" applyFont="1" applyFill="1" applyAlignment="1" applyProtection="1">
      <alignment vertical="center"/>
      <protection locked="0"/>
    </xf>
    <xf numFmtId="0" fontId="15" fillId="0" borderId="0" xfId="2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vertical="center"/>
    </xf>
    <xf numFmtId="9" fontId="3" fillId="0" borderId="0" xfId="136" applyFont="1" applyFill="1" applyBorder="1" applyAlignment="1" applyProtection="1">
      <alignment horizontal="center" vertical="center"/>
      <protection/>
    </xf>
    <xf numFmtId="0" fontId="4" fillId="0" borderId="11" xfId="2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6" fillId="0" borderId="0" xfId="21" applyFont="1" applyFill="1" applyBorder="1" applyAlignment="1" applyProtection="1">
      <alignment vertical="center" wrapText="1"/>
      <protection locked="0"/>
    </xf>
    <xf numFmtId="168" fontId="18" fillId="0" borderId="0" xfId="0" applyNumberFormat="1" applyFont="1" applyFill="1" applyBorder="1" applyAlignment="1">
      <alignment wrapText="1"/>
    </xf>
    <xf numFmtId="0" fontId="23" fillId="0" borderId="15" xfId="23" applyFont="1" applyFill="1" applyBorder="1" applyAlignment="1">
      <alignment horizontal="center" vertical="center" wrapText="1"/>
      <protection/>
    </xf>
    <xf numFmtId="0" fontId="21" fillId="0" borderId="15" xfId="0" applyFont="1" applyFill="1" applyBorder="1" applyAlignment="1">
      <alignment horizontal="center" textRotation="90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textRotation="90" wrapText="1"/>
    </xf>
    <xf numFmtId="0" fontId="19" fillId="0" borderId="11" xfId="0" applyFont="1" applyFill="1" applyBorder="1" applyAlignment="1">
      <alignment horizontal="center" vertical="center"/>
    </xf>
    <xf numFmtId="166" fontId="4" fillId="0" borderId="11" xfId="21" applyNumberFormat="1" applyFont="1" applyFill="1" applyBorder="1" applyAlignment="1" applyProtection="1">
      <alignment horizontal="center" vertical="center"/>
      <protection locked="0"/>
    </xf>
    <xf numFmtId="164" fontId="20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66" fontId="4" fillId="0" borderId="11" xfId="21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2" fillId="25" borderId="11" xfId="32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29" fillId="0" borderId="0" xfId="33" applyFont="1" applyFill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29" fillId="0" borderId="0" xfId="33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5" fillId="0" borderId="0" xfId="33" applyFont="1" applyFill="1" applyAlignment="1" applyProtection="1">
      <alignment vertical="center"/>
      <protection locked="0"/>
    </xf>
    <xf numFmtId="1" fontId="55" fillId="0" borderId="0" xfId="33" applyNumberFormat="1" applyFont="1" applyFill="1" applyAlignment="1" applyProtection="1">
      <alignment vertical="center"/>
      <protection locked="0"/>
    </xf>
    <xf numFmtId="164" fontId="55" fillId="0" borderId="0" xfId="33" applyNumberFormat="1" applyFont="1" applyFill="1" applyAlignment="1" applyProtection="1">
      <alignment vertical="center"/>
      <protection locked="0"/>
    </xf>
    <xf numFmtId="0" fontId="56" fillId="0" borderId="0" xfId="33" applyFont="1" applyFill="1" applyAlignment="1" applyProtection="1">
      <alignment vertical="center"/>
      <protection locked="0"/>
    </xf>
    <xf numFmtId="0" fontId="3" fillId="25" borderId="0" xfId="20" applyFont="1" applyFill="1" applyBorder="1" applyAlignment="1" applyProtection="1">
      <alignment horizontal="center" vertical="top"/>
      <protection/>
    </xf>
    <xf numFmtId="0" fontId="3" fillId="25" borderId="0" xfId="20" applyFont="1" applyFill="1" applyBorder="1" applyAlignment="1" applyProtection="1">
      <alignment horizontal="center" vertical="top"/>
      <protection locked="0"/>
    </xf>
    <xf numFmtId="0" fontId="5" fillId="25" borderId="0" xfId="20" applyFont="1" applyFill="1" applyBorder="1" applyAlignment="1" applyProtection="1">
      <alignment horizontal="center" vertical="top"/>
      <protection locked="0"/>
    </xf>
    <xf numFmtId="0" fontId="15" fillId="25" borderId="0" xfId="20" applyFont="1" applyFill="1" applyBorder="1" applyAlignment="1" applyProtection="1">
      <alignment horizontal="center" vertical="top"/>
      <protection locked="0"/>
    </xf>
    <xf numFmtId="0" fontId="5" fillId="25" borderId="0" xfId="20" applyFont="1" applyFill="1" applyBorder="1" applyAlignment="1" applyProtection="1">
      <alignment vertical="top"/>
      <protection locked="0"/>
    </xf>
    <xf numFmtId="0" fontId="4" fillId="25" borderId="0" xfId="20" applyFont="1" applyFill="1" applyBorder="1" applyAlignment="1" applyProtection="1">
      <alignment horizontal="center" vertical="top"/>
      <protection locked="0"/>
    </xf>
    <xf numFmtId="1" fontId="3" fillId="25" borderId="0" xfId="20" applyNumberFormat="1" applyFont="1" applyFill="1" applyBorder="1" applyAlignment="1" applyProtection="1">
      <alignment horizontal="center" vertical="top"/>
      <protection/>
    </xf>
    <xf numFmtId="164" fontId="3" fillId="25" borderId="0" xfId="20" applyNumberFormat="1" applyFont="1" applyFill="1" applyBorder="1" applyAlignment="1" applyProtection="1">
      <alignment horizontal="center" vertical="top"/>
      <protection/>
    </xf>
    <xf numFmtId="0" fontId="6" fillId="25" borderId="0" xfId="20" applyFont="1" applyFill="1" applyBorder="1" applyAlignment="1" applyProtection="1">
      <alignment horizontal="center" vertical="top" shrinkToFit="1"/>
      <protection locked="0"/>
    </xf>
    <xf numFmtId="165" fontId="3" fillId="25" borderId="0" xfId="20" applyNumberFormat="1" applyFont="1" applyFill="1" applyBorder="1" applyAlignment="1" applyProtection="1">
      <alignment horizontal="center" vertical="top"/>
      <protection/>
    </xf>
    <xf numFmtId="0" fontId="3" fillId="25" borderId="0" xfId="20" applyFont="1" applyFill="1" applyBorder="1" applyAlignment="1" applyProtection="1">
      <alignment vertical="top"/>
      <protection locked="0"/>
    </xf>
    <xf numFmtId="0" fontId="3" fillId="25" borderId="0" xfId="20" applyFont="1" applyFill="1" applyProtection="1">
      <alignment/>
      <protection locked="0"/>
    </xf>
    <xf numFmtId="0" fontId="8" fillId="25" borderId="0" xfId="0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52" fillId="25" borderId="0" xfId="0" applyFont="1" applyFill="1" applyBorder="1" applyAlignment="1">
      <alignment vertical="center" wrapText="1"/>
    </xf>
    <xf numFmtId="0" fontId="3" fillId="25" borderId="0" xfId="0" applyFont="1" applyFill="1" applyAlignment="1">
      <alignment horizontal="center" vertical="center"/>
    </xf>
    <xf numFmtId="0" fontId="17" fillId="25" borderId="0" xfId="0" applyFont="1" applyFill="1" applyAlignment="1">
      <alignment wrapText="1"/>
    </xf>
    <xf numFmtId="0" fontId="19" fillId="25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left" wrapText="1"/>
    </xf>
    <xf numFmtId="0" fontId="19" fillId="25" borderId="0" xfId="0" applyFont="1" applyFill="1" applyBorder="1" applyAlignment="1">
      <alignment horizontal="center" wrapText="1"/>
    </xf>
    <xf numFmtId="0" fontId="19" fillId="25" borderId="0" xfId="0" applyFont="1" applyFill="1"/>
    <xf numFmtId="0" fontId="18" fillId="25" borderId="0" xfId="0" applyFont="1" applyFill="1" applyBorder="1" applyAlignment="1">
      <alignment wrapText="1"/>
    </xf>
    <xf numFmtId="0" fontId="18" fillId="25" borderId="0" xfId="0" applyFont="1" applyFill="1" applyBorder="1" applyAlignment="1">
      <alignment horizontal="right"/>
    </xf>
    <xf numFmtId="0" fontId="23" fillId="25" borderId="15" xfId="23" applyFont="1" applyFill="1" applyBorder="1" applyAlignment="1">
      <alignment horizontal="center" vertical="center" wrapText="1"/>
      <protection/>
    </xf>
    <xf numFmtId="0" fontId="5" fillId="25" borderId="0" xfId="0" applyFont="1" applyFill="1"/>
    <xf numFmtId="0" fontId="21" fillId="25" borderId="15" xfId="0" applyFont="1" applyFill="1" applyBorder="1" applyAlignment="1">
      <alignment horizontal="center" textRotation="90"/>
    </xf>
    <xf numFmtId="0" fontId="21" fillId="25" borderId="15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textRotation="90" wrapText="1"/>
    </xf>
    <xf numFmtId="9" fontId="3" fillId="25" borderId="0" xfId="136" applyFont="1" applyFill="1" applyBorder="1" applyAlignment="1" applyProtection="1">
      <alignment horizontal="center" vertical="center"/>
      <protection/>
    </xf>
    <xf numFmtId="0" fontId="18" fillId="25" borderId="11" xfId="0" applyFont="1" applyFill="1" applyBorder="1" applyAlignment="1">
      <alignment horizontal="center" vertical="center"/>
    </xf>
    <xf numFmtId="0" fontId="3" fillId="25" borderId="11" xfId="22" applyFont="1" applyFill="1" applyBorder="1" applyAlignment="1">
      <alignment horizontal="center" vertical="center" wrapText="1"/>
      <protection/>
    </xf>
    <xf numFmtId="166" fontId="3" fillId="25" borderId="11" xfId="21" applyNumberFormat="1" applyFont="1" applyFill="1" applyBorder="1" applyAlignment="1" applyProtection="1">
      <alignment horizontal="center" vertical="center"/>
      <protection locked="0"/>
    </xf>
    <xf numFmtId="0" fontId="15" fillId="26" borderId="0" xfId="0" applyFont="1" applyFill="1"/>
    <xf numFmtId="0" fontId="20" fillId="25" borderId="11" xfId="126" applyFont="1" applyFill="1" applyBorder="1" applyAlignment="1">
      <alignment vertical="center" wrapText="1"/>
      <protection/>
    </xf>
    <xf numFmtId="49" fontId="24" fillId="25" borderId="11" xfId="132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/>
    </xf>
    <xf numFmtId="0" fontId="20" fillId="0" borderId="11" xfId="31" applyFont="1" applyFill="1" applyBorder="1" applyAlignment="1">
      <alignment horizontal="left" vertical="center" wrapText="1"/>
      <protection/>
    </xf>
    <xf numFmtId="49" fontId="24" fillId="0" borderId="11" xfId="31" applyNumberFormat="1" applyFont="1" applyFill="1" applyBorder="1" applyAlignment="1">
      <alignment horizontal="center" vertical="center" wrapText="1"/>
      <protection/>
    </xf>
    <xf numFmtId="0" fontId="4" fillId="0" borderId="11" xfId="29" applyFont="1" applyFill="1" applyBorder="1" applyAlignment="1">
      <alignment horizontal="center" vertical="center"/>
      <protection/>
    </xf>
    <xf numFmtId="0" fontId="20" fillId="0" borderId="14" xfId="31" applyFont="1" applyFill="1" applyBorder="1" applyAlignment="1">
      <alignment horizontal="left" vertical="center" wrapText="1"/>
      <protection/>
    </xf>
    <xf numFmtId="0" fontId="4" fillId="0" borderId="11" xfId="28" applyFont="1" applyFill="1" applyBorder="1" applyAlignment="1">
      <alignment horizontal="center" vertical="center" wrapText="1"/>
      <protection/>
    </xf>
    <xf numFmtId="164" fontId="19" fillId="0" borderId="11" xfId="0" applyNumberFormat="1" applyFont="1" applyFill="1" applyBorder="1" applyAlignment="1">
      <alignment horizontal="center" vertical="center"/>
    </xf>
    <xf numFmtId="0" fontId="4" fillId="26" borderId="10" xfId="22" applyFont="1" applyFill="1" applyBorder="1" applyAlignment="1">
      <alignment horizontal="center" vertical="center" wrapText="1"/>
      <protection/>
    </xf>
    <xf numFmtId="0" fontId="20" fillId="25" borderId="11" xfId="0" applyFont="1" applyFill="1" applyBorder="1" applyAlignment="1">
      <alignment vertical="center" wrapText="1"/>
    </xf>
    <xf numFmtId="49" fontId="4" fillId="25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20" fillId="0" borderId="11" xfId="26" applyFont="1" applyFill="1" applyBorder="1" applyAlignment="1">
      <alignment horizontal="left" vertical="center" wrapText="1"/>
      <protection/>
    </xf>
    <xf numFmtId="49" fontId="24" fillId="0" borderId="11" xfId="30" applyNumberFormat="1" applyFont="1" applyFill="1" applyBorder="1" applyAlignment="1">
      <alignment horizontal="center" vertical="center" wrapText="1"/>
      <protection/>
    </xf>
    <xf numFmtId="0" fontId="4" fillId="0" borderId="11" xfId="31" applyFont="1" applyFill="1" applyBorder="1" applyAlignment="1">
      <alignment horizontal="center" vertical="center" wrapText="1"/>
      <protection/>
    </xf>
    <xf numFmtId="0" fontId="20" fillId="0" borderId="11" xfId="30" applyFont="1" applyFill="1" applyBorder="1" applyAlignment="1">
      <alignment horizontal="left" vertical="center" wrapText="1"/>
      <protection/>
    </xf>
    <xf numFmtId="49" fontId="4" fillId="0" borderId="11" xfId="27" applyNumberFormat="1" applyFont="1" applyFill="1" applyBorder="1" applyAlignment="1">
      <alignment horizontal="center" vertical="center" wrapText="1"/>
      <protection/>
    </xf>
    <xf numFmtId="0" fontId="4" fillId="0" borderId="11" xfId="29" applyFont="1" applyFill="1" applyBorder="1" applyAlignment="1">
      <alignment horizontal="center" vertical="center" wrapText="1"/>
      <protection/>
    </xf>
    <xf numFmtId="0" fontId="28" fillId="0" borderId="11" xfId="25" applyFont="1" applyFill="1" applyBorder="1" applyAlignment="1">
      <alignment horizontal="center" vertical="center" wrapText="1"/>
      <protection/>
    </xf>
    <xf numFmtId="0" fontId="3" fillId="0" borderId="15" xfId="22" applyFont="1" applyFill="1" applyBorder="1" applyAlignment="1">
      <alignment horizontal="center" vertical="center" wrapText="1"/>
      <protection/>
    </xf>
    <xf numFmtId="164" fontId="19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6" fillId="25" borderId="0" xfId="0" applyFont="1" applyFill="1" applyAlignment="1">
      <alignment/>
    </xf>
    <xf numFmtId="0" fontId="16" fillId="25" borderId="0" xfId="0" applyFont="1" applyFill="1" applyBorder="1" applyAlignment="1">
      <alignment/>
    </xf>
    <xf numFmtId="0" fontId="29" fillId="25" borderId="0" xfId="33" applyFont="1" applyFill="1" applyAlignment="1" applyProtection="1">
      <alignment/>
      <protection locked="0"/>
    </xf>
    <xf numFmtId="0" fontId="1" fillId="25" borderId="0" xfId="33" applyFont="1" applyFill="1" applyAlignment="1" applyProtection="1">
      <alignment vertical="center"/>
      <protection locked="0"/>
    </xf>
    <xf numFmtId="0" fontId="55" fillId="25" borderId="0" xfId="33" applyFont="1" applyFill="1" applyAlignment="1" applyProtection="1">
      <alignment vertical="center"/>
      <protection locked="0"/>
    </xf>
    <xf numFmtId="0" fontId="30" fillId="25" borderId="0" xfId="33" applyFont="1" applyFill="1" applyAlignment="1" applyProtection="1">
      <alignment vertical="center"/>
      <protection locked="0"/>
    </xf>
    <xf numFmtId="0" fontId="56" fillId="25" borderId="0" xfId="33" applyFont="1" applyFill="1" applyAlignment="1" applyProtection="1">
      <alignment vertical="center"/>
      <protection locked="0"/>
    </xf>
    <xf numFmtId="1" fontId="1" fillId="25" borderId="0" xfId="33" applyNumberFormat="1" applyFont="1" applyFill="1" applyAlignment="1" applyProtection="1">
      <alignment vertical="center"/>
      <protection locked="0"/>
    </xf>
    <xf numFmtId="164" fontId="1" fillId="25" borderId="0" xfId="33" applyNumberFormat="1" applyFont="1" applyFill="1" applyAlignment="1" applyProtection="1">
      <alignment vertical="center"/>
      <protection locked="0"/>
    </xf>
    <xf numFmtId="0" fontId="3" fillId="4" borderId="0" xfId="20" applyFont="1" applyFill="1" applyBorder="1" applyAlignment="1" applyProtection="1">
      <alignment horizontal="center" vertical="top"/>
      <protection/>
    </xf>
    <xf numFmtId="0" fontId="3" fillId="4" borderId="0" xfId="20" applyFont="1" applyFill="1" applyBorder="1" applyAlignment="1" applyProtection="1">
      <alignment horizontal="center" vertical="top"/>
      <protection locked="0"/>
    </xf>
    <xf numFmtId="0" fontId="4" fillId="4" borderId="0" xfId="20" applyFont="1" applyFill="1" applyBorder="1" applyAlignment="1" applyProtection="1">
      <alignment horizontal="center" vertical="top"/>
      <protection locked="0"/>
    </xf>
    <xf numFmtId="0" fontId="3" fillId="4" borderId="0" xfId="20" applyFont="1" applyFill="1" applyBorder="1" applyAlignment="1" applyProtection="1">
      <alignment vertical="top"/>
      <protection locked="0"/>
    </xf>
    <xf numFmtId="1" fontId="4" fillId="4" borderId="0" xfId="20" applyNumberFormat="1" applyFont="1" applyFill="1" applyBorder="1" applyAlignment="1" applyProtection="1">
      <alignment horizontal="center" vertical="top"/>
      <protection/>
    </xf>
    <xf numFmtId="0" fontId="24" fillId="4" borderId="0" xfId="20" applyFont="1" applyFill="1" applyBorder="1" applyAlignment="1" applyProtection="1">
      <alignment horizontal="center" vertical="top" shrinkToFit="1"/>
      <protection locked="0"/>
    </xf>
    <xf numFmtId="164" fontId="4" fillId="4" borderId="0" xfId="20" applyNumberFormat="1" applyFont="1" applyFill="1" applyBorder="1" applyAlignment="1" applyProtection="1">
      <alignment horizontal="center" vertical="top"/>
      <protection/>
    </xf>
    <xf numFmtId="165" fontId="4" fillId="4" borderId="0" xfId="20" applyNumberFormat="1" applyFont="1" applyFill="1" applyBorder="1" applyAlignment="1" applyProtection="1">
      <alignment horizontal="center" vertical="top"/>
      <protection/>
    </xf>
    <xf numFmtId="0" fontId="3" fillId="4" borderId="0" xfId="20" applyFont="1" applyFill="1" applyProtection="1">
      <alignment/>
      <protection locked="0"/>
    </xf>
    <xf numFmtId="0" fontId="9" fillId="0" borderId="0" xfId="21" applyFont="1" applyBorder="1" applyAlignment="1" applyProtection="1">
      <alignment vertical="center" wrapText="1"/>
      <protection locked="0"/>
    </xf>
    <xf numFmtId="0" fontId="16" fillId="0" borderId="0" xfId="117" applyFont="1" applyFill="1">
      <alignment/>
      <protection/>
    </xf>
    <xf numFmtId="0" fontId="16" fillId="0" borderId="0" xfId="117" applyFont="1" applyFill="1" applyBorder="1">
      <alignment/>
      <protection/>
    </xf>
    <xf numFmtId="0" fontId="52" fillId="24" borderId="0" xfId="21" applyFont="1" applyFill="1" applyBorder="1" applyAlignment="1" applyProtection="1">
      <alignment vertical="center" wrapText="1"/>
      <protection locked="0"/>
    </xf>
    <xf numFmtId="0" fontId="18" fillId="25" borderId="21" xfId="0" applyFont="1" applyFill="1" applyBorder="1" applyAlignment="1">
      <alignment horizontal="right"/>
    </xf>
    <xf numFmtId="0" fontId="23" fillId="0" borderId="11" xfId="129" applyFont="1" applyFill="1" applyBorder="1" applyAlignment="1">
      <alignment horizontal="center" vertical="center" wrapText="1"/>
      <protection/>
    </xf>
    <xf numFmtId="0" fontId="21" fillId="0" borderId="11" xfId="23" applyFont="1" applyFill="1" applyBorder="1" applyAlignment="1">
      <alignment horizontal="center" vertical="center" wrapText="1"/>
      <protection/>
    </xf>
    <xf numFmtId="0" fontId="50" fillId="0" borderId="0" xfId="129" applyFont="1" applyFill="1">
      <alignment/>
      <protection/>
    </xf>
    <xf numFmtId="0" fontId="19" fillId="0" borderId="11" xfId="129" applyFont="1" applyFill="1" applyBorder="1" applyAlignment="1">
      <alignment horizontal="center" vertical="center"/>
      <protection/>
    </xf>
    <xf numFmtId="0" fontId="19" fillId="0" borderId="11" xfId="129" applyFont="1" applyFill="1" applyBorder="1" applyAlignment="1">
      <alignment horizontal="center" vertical="center" textRotation="90"/>
      <protection/>
    </xf>
    <xf numFmtId="0" fontId="19" fillId="0" borderId="11" xfId="129" applyFont="1" applyFill="1" applyBorder="1" applyAlignment="1">
      <alignment horizontal="center" vertical="center" textRotation="90" wrapText="1"/>
      <protection/>
    </xf>
    <xf numFmtId="0" fontId="14" fillId="0" borderId="11" xfId="129" applyFont="1" applyFill="1" applyBorder="1" applyAlignment="1">
      <alignment horizontal="center" vertical="center"/>
      <protection/>
    </xf>
    <xf numFmtId="0" fontId="20" fillId="25" borderId="11" xfId="31" applyFont="1" applyFill="1" applyBorder="1" applyAlignment="1">
      <alignment horizontal="left" vertical="center" wrapText="1"/>
      <protection/>
    </xf>
    <xf numFmtId="49" fontId="24" fillId="25" borderId="11" xfId="31" applyNumberFormat="1" applyFont="1" applyFill="1" applyBorder="1" applyAlignment="1">
      <alignment horizontal="center" vertical="center" wrapText="1"/>
      <protection/>
    </xf>
    <xf numFmtId="166" fontId="16" fillId="0" borderId="11" xfId="129" applyNumberFormat="1" applyFont="1" applyFill="1" applyBorder="1" applyAlignment="1">
      <alignment horizontal="center" vertical="center"/>
      <protection/>
    </xf>
    <xf numFmtId="166" fontId="16" fillId="0" borderId="11" xfId="127" applyNumberFormat="1" applyFont="1" applyFill="1" applyBorder="1" applyAlignment="1">
      <alignment horizontal="center" vertical="center"/>
      <protection/>
    </xf>
    <xf numFmtId="164" fontId="9" fillId="0" borderId="11" xfId="127" applyNumberFormat="1" applyFont="1" applyFill="1" applyBorder="1" applyAlignment="1">
      <alignment horizontal="center" vertical="center"/>
      <protection/>
    </xf>
    <xf numFmtId="0" fontId="1" fillId="0" borderId="0" xfId="128" applyFont="1" applyAlignment="1" applyProtection="1">
      <alignment vertical="center"/>
      <protection locked="0"/>
    </xf>
    <xf numFmtId="0" fontId="50" fillId="0" borderId="0" xfId="33" applyFont="1" applyFill="1" applyAlignment="1" applyProtection="1">
      <alignment vertical="center"/>
      <protection locked="0"/>
    </xf>
    <xf numFmtId="1" fontId="1" fillId="0" borderId="0" xfId="128" applyNumberFormat="1" applyFont="1" applyAlignment="1" applyProtection="1">
      <alignment vertical="center"/>
      <protection locked="0"/>
    </xf>
    <xf numFmtId="164" fontId="1" fillId="0" borderId="0" xfId="128" applyNumberFormat="1" applyFont="1" applyAlignment="1" applyProtection="1">
      <alignment vertical="center"/>
      <protection locked="0"/>
    </xf>
    <xf numFmtId="0" fontId="55" fillId="0" borderId="0" xfId="128" applyFont="1" applyAlignment="1" applyProtection="1">
      <alignment vertical="center"/>
      <protection locked="0"/>
    </xf>
    <xf numFmtId="168" fontId="18" fillId="24" borderId="0" xfId="0" applyNumberFormat="1" applyFont="1" applyFill="1" applyBorder="1" applyAlignment="1">
      <alignment wrapText="1"/>
    </xf>
    <xf numFmtId="0" fontId="4" fillId="0" borderId="20" xfId="22" applyFont="1" applyFill="1" applyBorder="1" applyAlignment="1">
      <alignment horizontal="center" vertical="center" wrapText="1"/>
      <protection/>
    </xf>
    <xf numFmtId="0" fontId="23" fillId="24" borderId="15" xfId="23" applyFont="1" applyFill="1" applyBorder="1" applyAlignment="1">
      <alignment horizontal="center" vertical="center" wrapText="1"/>
      <protection/>
    </xf>
    <xf numFmtId="0" fontId="21" fillId="24" borderId="15" xfId="0" applyFont="1" applyFill="1" applyBorder="1" applyAlignment="1">
      <alignment horizontal="center" textRotation="90"/>
    </xf>
    <xf numFmtId="0" fontId="21" fillId="24" borderId="15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textRotation="90" wrapText="1"/>
    </xf>
    <xf numFmtId="9" fontId="3" fillId="24" borderId="15" xfId="136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9" fillId="26" borderId="0" xfId="2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21" applyFont="1" applyFill="1" applyBorder="1" applyAlignment="1" applyProtection="1">
      <alignment horizontal="center" vertical="center" wrapText="1"/>
      <protection locked="0"/>
    </xf>
    <xf numFmtId="0" fontId="16" fillId="0" borderId="0" xfId="21" applyFont="1" applyFill="1" applyBorder="1" applyAlignment="1" applyProtection="1">
      <alignment horizontal="center" vertical="center" wrapText="1"/>
      <protection locked="0"/>
    </xf>
    <xf numFmtId="0" fontId="21" fillId="0" borderId="12" xfId="23" applyFont="1" applyFill="1" applyBorder="1" applyAlignment="1">
      <alignment horizontal="center" vertical="center" wrapText="1"/>
      <protection/>
    </xf>
    <xf numFmtId="0" fontId="21" fillId="0" borderId="13" xfId="23" applyFont="1" applyFill="1" applyBorder="1" applyAlignment="1">
      <alignment horizontal="center" vertical="center" wrapText="1"/>
      <protection/>
    </xf>
    <xf numFmtId="0" fontId="21" fillId="0" borderId="12" xfId="23" applyFont="1" applyFill="1" applyBorder="1" applyAlignment="1">
      <alignment horizontal="center" vertical="center" textRotation="90" wrapText="1"/>
      <protection/>
    </xf>
    <xf numFmtId="0" fontId="21" fillId="0" borderId="13" xfId="23" applyFont="1" applyFill="1" applyBorder="1" applyAlignment="1">
      <alignment horizontal="center" vertical="center" textRotation="90" wrapText="1"/>
      <protection/>
    </xf>
    <xf numFmtId="0" fontId="23" fillId="0" borderId="12" xfId="23" applyFont="1" applyFill="1" applyBorder="1" applyAlignment="1">
      <alignment horizontal="center" vertical="center" wrapText="1"/>
      <protection/>
    </xf>
    <xf numFmtId="0" fontId="23" fillId="0" borderId="13" xfId="23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 applyProtection="1">
      <alignment horizontal="center" vertical="center" wrapText="1"/>
      <protection locked="0"/>
    </xf>
    <xf numFmtId="0" fontId="9" fillId="25" borderId="0" xfId="21" applyFont="1" applyFill="1" applyBorder="1" applyAlignment="1" applyProtection="1">
      <alignment horizontal="center" vertical="center" wrapText="1"/>
      <protection locked="0"/>
    </xf>
    <xf numFmtId="0" fontId="9" fillId="25" borderId="22" xfId="21" applyFont="1" applyFill="1" applyBorder="1" applyAlignment="1" applyProtection="1">
      <alignment horizontal="center" vertical="center" wrapText="1"/>
      <protection locked="0"/>
    </xf>
    <xf numFmtId="0" fontId="21" fillId="26" borderId="12" xfId="0" applyFont="1" applyFill="1" applyBorder="1" applyAlignment="1">
      <alignment horizontal="center" vertical="center" textRotation="90" wrapText="1"/>
    </xf>
    <xf numFmtId="0" fontId="21" fillId="26" borderId="1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9" fillId="0" borderId="14" xfId="2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textRotation="90"/>
    </xf>
    <xf numFmtId="0" fontId="21" fillId="0" borderId="27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textRotation="90" wrapText="1"/>
    </xf>
    <xf numFmtId="0" fontId="23" fillId="0" borderId="29" xfId="0" applyFont="1" applyFill="1" applyBorder="1" applyAlignment="1">
      <alignment horizontal="center" vertical="center" textRotation="90" wrapText="1"/>
    </xf>
    <xf numFmtId="0" fontId="23" fillId="0" borderId="11" xfId="130" applyFont="1" applyFill="1" applyBorder="1" applyAlignment="1">
      <alignment horizontal="center" vertical="center" wrapText="1"/>
      <protection/>
    </xf>
    <xf numFmtId="0" fontId="23" fillId="0" borderId="16" xfId="130" applyFont="1" applyFill="1" applyBorder="1" applyAlignment="1">
      <alignment horizontal="center" vertical="center" wrapText="1"/>
      <protection/>
    </xf>
    <xf numFmtId="0" fontId="18" fillId="0" borderId="11" xfId="130" applyFont="1" applyFill="1" applyBorder="1" applyAlignment="1">
      <alignment horizontal="center" vertical="center" wrapText="1"/>
      <protection/>
    </xf>
    <xf numFmtId="0" fontId="18" fillId="0" borderId="16" xfId="13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textRotation="90" wrapText="1"/>
    </xf>
    <xf numFmtId="0" fontId="21" fillId="24" borderId="16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16" xfId="0" applyFont="1" applyFill="1" applyBorder="1" applyAlignment="1">
      <alignment horizontal="center" vertical="center" textRotation="90"/>
    </xf>
    <xf numFmtId="0" fontId="23" fillId="0" borderId="11" xfId="130" applyFont="1" applyFill="1" applyBorder="1" applyAlignment="1">
      <alignment horizontal="center" vertical="center" textRotation="90" wrapText="1"/>
      <protection/>
    </xf>
    <xf numFmtId="0" fontId="23" fillId="0" borderId="16" xfId="130" applyFont="1" applyFill="1" applyBorder="1" applyAlignment="1">
      <alignment horizontal="center" vertical="center" textRotation="90" wrapText="1"/>
      <protection/>
    </xf>
    <xf numFmtId="0" fontId="21" fillId="24" borderId="15" xfId="23" applyFont="1" applyFill="1" applyBorder="1" applyAlignment="1">
      <alignment horizontal="center" vertical="center" wrapText="1"/>
      <protection/>
    </xf>
    <xf numFmtId="0" fontId="13" fillId="0" borderId="15" xfId="21" applyFont="1" applyFill="1" applyBorder="1" applyAlignment="1" applyProtection="1">
      <alignment horizontal="center" vertical="center" wrapText="1"/>
      <protection locked="0"/>
    </xf>
    <xf numFmtId="0" fontId="52" fillId="24" borderId="0" xfId="0" applyFont="1" applyFill="1" applyBorder="1" applyAlignment="1">
      <alignment horizontal="center" vertical="center" wrapText="1"/>
    </xf>
    <xf numFmtId="0" fontId="16" fillId="26" borderId="0" xfId="21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>
      <alignment horizontal="left" wrapText="1"/>
    </xf>
    <xf numFmtId="168" fontId="18" fillId="24" borderId="0" xfId="0" applyNumberFormat="1" applyFont="1" applyFill="1" applyBorder="1" applyAlignment="1">
      <alignment horizontal="right"/>
    </xf>
    <xf numFmtId="0" fontId="53" fillId="24" borderId="15" xfId="0" applyFont="1" applyFill="1" applyBorder="1" applyAlignment="1">
      <alignment horizontal="center" vertical="center" textRotation="90"/>
    </xf>
    <xf numFmtId="0" fontId="21" fillId="24" borderId="15" xfId="23" applyFont="1" applyFill="1" applyBorder="1" applyAlignment="1">
      <alignment horizontal="center" vertical="center" textRotation="90" wrapText="1"/>
      <protection/>
    </xf>
    <xf numFmtId="0" fontId="14" fillId="0" borderId="19" xfId="21" applyFont="1" applyFill="1" applyBorder="1" applyAlignment="1" applyProtection="1">
      <alignment horizontal="center" vertical="center" wrapText="1"/>
      <protection locked="0"/>
    </xf>
    <xf numFmtId="0" fontId="14" fillId="0" borderId="30" xfId="21" applyFont="1" applyFill="1" applyBorder="1" applyAlignment="1" applyProtection="1">
      <alignment horizontal="center" vertical="center" wrapText="1"/>
      <protection locked="0"/>
    </xf>
    <xf numFmtId="0" fontId="14" fillId="0" borderId="10" xfId="21" applyFont="1" applyFill="1" applyBorder="1" applyAlignment="1" applyProtection="1">
      <alignment horizontal="center" vertical="center" wrapText="1"/>
      <protection locked="0"/>
    </xf>
    <xf numFmtId="0" fontId="21" fillId="24" borderId="15" xfId="0" applyFont="1" applyFill="1" applyBorder="1" applyAlignment="1">
      <alignment horizontal="center" vertical="center" textRotation="90" wrapText="1"/>
    </xf>
    <xf numFmtId="0" fontId="21" fillId="24" borderId="15" xfId="0" applyFont="1" applyFill="1" applyBorder="1" applyAlignment="1">
      <alignment horizontal="center" vertical="center" wrapText="1"/>
    </xf>
    <xf numFmtId="0" fontId="14" fillId="0" borderId="14" xfId="21" applyFont="1" applyFill="1" applyBorder="1" applyAlignment="1" applyProtection="1">
      <alignment horizontal="center" vertical="center" wrapText="1"/>
      <protection locked="0"/>
    </xf>
    <xf numFmtId="0" fontId="23" fillId="24" borderId="15" xfId="23" applyFont="1" applyFill="1" applyBorder="1" applyAlignment="1">
      <alignment horizontal="center" vertical="center" wrapText="1"/>
      <protection/>
    </xf>
    <xf numFmtId="0" fontId="1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1" fillId="0" borderId="15" xfId="23" applyFont="1" applyFill="1" applyBorder="1" applyAlignment="1">
      <alignment horizontal="center" vertical="center" textRotation="90" wrapText="1"/>
      <protection/>
    </xf>
    <xf numFmtId="0" fontId="21" fillId="0" borderId="15" xfId="23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wrapText="1"/>
    </xf>
    <xf numFmtId="0" fontId="14" fillId="0" borderId="31" xfId="21" applyFont="1" applyFill="1" applyBorder="1" applyAlignment="1" applyProtection="1">
      <alignment horizontal="center" vertical="center" wrapText="1"/>
      <protection locked="0"/>
    </xf>
    <xf numFmtId="0" fontId="14" fillId="0" borderId="32" xfId="21" applyFont="1" applyFill="1" applyBorder="1" applyAlignment="1" applyProtection="1">
      <alignment horizontal="center" vertical="center" wrapText="1"/>
      <protection locked="0"/>
    </xf>
    <xf numFmtId="0" fontId="23" fillId="0" borderId="15" xfId="23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textRotation="90"/>
    </xf>
    <xf numFmtId="0" fontId="21" fillId="25" borderId="15" xfId="0" applyFont="1" applyFill="1" applyBorder="1" applyAlignment="1">
      <alignment horizontal="center" vertical="center" textRotation="90"/>
    </xf>
    <xf numFmtId="0" fontId="18" fillId="25" borderId="15" xfId="23" applyFont="1" applyFill="1" applyBorder="1" applyAlignment="1">
      <alignment horizontal="center" vertical="center" wrapText="1"/>
      <protection/>
    </xf>
    <xf numFmtId="0" fontId="21" fillId="25" borderId="15" xfId="23" applyFont="1" applyFill="1" applyBorder="1" applyAlignment="1">
      <alignment horizontal="center" vertical="center" textRotation="90" wrapText="1"/>
      <protection/>
    </xf>
    <xf numFmtId="0" fontId="21" fillId="25" borderId="15" xfId="23" applyFont="1" applyFill="1" applyBorder="1" applyAlignment="1">
      <alignment horizontal="center" vertical="center" wrapText="1"/>
      <protection/>
    </xf>
    <xf numFmtId="0" fontId="7" fillId="25" borderId="0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left" wrapText="1"/>
    </xf>
    <xf numFmtId="0" fontId="50" fillId="25" borderId="31" xfId="21" applyFont="1" applyFill="1" applyBorder="1" applyAlignment="1" applyProtection="1">
      <alignment horizontal="center" vertical="center" wrapText="1"/>
      <protection locked="0"/>
    </xf>
    <xf numFmtId="0" fontId="50" fillId="25" borderId="32" xfId="21" applyFont="1" applyFill="1" applyBorder="1" applyAlignment="1" applyProtection="1">
      <alignment horizontal="center" vertical="center" wrapText="1"/>
      <protection locked="0"/>
    </xf>
    <xf numFmtId="0" fontId="14" fillId="25" borderId="11" xfId="21" applyFont="1" applyFill="1" applyBorder="1" applyAlignment="1" applyProtection="1">
      <alignment horizontal="center" vertical="center" wrapText="1"/>
      <protection locked="0"/>
    </xf>
    <xf numFmtId="0" fontId="50" fillId="25" borderId="33" xfId="21" applyFont="1" applyFill="1" applyBorder="1" applyAlignment="1" applyProtection="1">
      <alignment horizontal="center" vertical="center" wrapText="1"/>
      <protection locked="0"/>
    </xf>
    <xf numFmtId="0" fontId="50" fillId="25" borderId="34" xfId="21" applyFont="1" applyFill="1" applyBorder="1" applyAlignment="1" applyProtection="1">
      <alignment horizontal="center" vertical="center" wrapText="1"/>
      <protection locked="0"/>
    </xf>
    <xf numFmtId="0" fontId="50" fillId="25" borderId="35" xfId="21" applyFont="1" applyFill="1" applyBorder="1" applyAlignment="1" applyProtection="1">
      <alignment horizontal="center" vertical="center" wrapText="1"/>
      <protection locked="0"/>
    </xf>
    <xf numFmtId="0" fontId="21" fillId="26" borderId="15" xfId="0" applyFont="1" applyFill="1" applyBorder="1" applyAlignment="1">
      <alignment horizontal="center" vertical="center" textRotation="90" wrapText="1"/>
    </xf>
    <xf numFmtId="0" fontId="21" fillId="25" borderId="15" xfId="0" applyFont="1" applyFill="1" applyBorder="1" applyAlignment="1">
      <alignment horizontal="center" vertical="center" textRotation="90" wrapText="1"/>
    </xf>
    <xf numFmtId="0" fontId="21" fillId="25" borderId="15" xfId="0" applyFont="1" applyFill="1" applyBorder="1" applyAlignment="1">
      <alignment horizontal="center" vertical="center" wrapText="1"/>
    </xf>
    <xf numFmtId="0" fontId="23" fillId="25" borderId="15" xfId="23" applyFont="1" applyFill="1" applyBorder="1" applyAlignment="1">
      <alignment horizontal="center" vertical="center" wrapText="1"/>
      <protection/>
    </xf>
    <xf numFmtId="0" fontId="15" fillId="25" borderId="15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52" fillId="0" borderId="0" xfId="21" applyFont="1" applyBorder="1" applyAlignment="1" applyProtection="1">
      <alignment horizontal="center" vertical="center" wrapText="1"/>
      <protection locked="0"/>
    </xf>
    <xf numFmtId="0" fontId="54" fillId="0" borderId="0" xfId="117" applyFont="1" applyFill="1" applyBorder="1" applyAlignment="1">
      <alignment horizontal="center" vertical="center"/>
      <protection/>
    </xf>
    <xf numFmtId="164" fontId="18" fillId="0" borderId="11" xfId="129" applyNumberFormat="1" applyFont="1" applyFill="1" applyBorder="1" applyAlignment="1">
      <alignment horizontal="center" vertical="center" wrapText="1"/>
      <protection/>
    </xf>
    <xf numFmtId="0" fontId="18" fillId="0" borderId="11" xfId="131" applyFont="1" applyFill="1" applyBorder="1" applyAlignment="1">
      <alignment horizontal="center" vertical="center" textRotation="90" wrapText="1"/>
      <protection/>
    </xf>
    <xf numFmtId="164" fontId="23" fillId="0" borderId="11" xfId="129" applyNumberFormat="1" applyFont="1" applyFill="1" applyBorder="1" applyAlignment="1">
      <alignment horizontal="center" vertical="center" wrapText="1"/>
      <protection/>
    </xf>
    <xf numFmtId="0" fontId="9" fillId="0" borderId="11" xfId="129" applyFont="1" applyFill="1" applyBorder="1" applyAlignment="1">
      <alignment horizontal="center" vertical="center"/>
      <protection/>
    </xf>
    <xf numFmtId="0" fontId="18" fillId="0" borderId="11" xfId="129" applyFont="1" applyFill="1" applyBorder="1" applyAlignment="1">
      <alignment horizontal="center" vertical="center" textRotation="90"/>
      <protection/>
    </xf>
    <xf numFmtId="0" fontId="23" fillId="0" borderId="11" xfId="129" applyFont="1" applyFill="1" applyBorder="1" applyAlignment="1">
      <alignment horizontal="center" vertical="center" wrapText="1"/>
      <protection/>
    </xf>
    <xf numFmtId="0" fontId="21" fillId="0" borderId="11" xfId="23" applyFont="1" applyFill="1" applyBorder="1" applyAlignment="1">
      <alignment horizontal="center" vertical="center" wrapText="1"/>
      <protection/>
    </xf>
    <xf numFmtId="0" fontId="18" fillId="0" borderId="11" xfId="131" applyFont="1" applyFill="1" applyBorder="1" applyAlignment="1">
      <alignment horizontal="center" vertical="center" wrapText="1"/>
      <protection/>
    </xf>
    <xf numFmtId="0" fontId="18" fillId="0" borderId="11" xfId="129" applyFont="1" applyFill="1" applyBorder="1" applyAlignment="1">
      <alignment horizontal="center" vertical="center"/>
      <protection/>
    </xf>
  </cellXfs>
  <cellStyles count="1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10(1)" xfId="20"/>
    <cellStyle name="Обычный_выездка образец техно" xfId="21"/>
    <cellStyle name="Обычный_Выездка ноябрь 2010 г." xfId="22"/>
    <cellStyle name="Обычный_Лист1" xfId="23"/>
    <cellStyle name="Обычный_Выездка ноябрь 2010 г. 2" xfId="24"/>
    <cellStyle name="Обычный_Выездка ноябрь 2010 г. 2 2" xfId="25"/>
    <cellStyle name="Обычный_ЧМ выездка" xfId="26"/>
    <cellStyle name="Обычный 2" xfId="27"/>
    <cellStyle name="Обычный_Россия (В) юниоры" xfId="28"/>
    <cellStyle name="Обычный_Тех.рез.езда молод.лош." xfId="29"/>
    <cellStyle name="Обычный_Детские выездка.xls5" xfId="30"/>
    <cellStyle name="Обычный_Детские выездка.xls5_старт фаворит" xfId="31"/>
    <cellStyle name="Обычный 2_Выездка ноябрь 2010 г." xfId="32"/>
    <cellStyle name="Обычный_Выездка технические1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Акцент1 2" xfId="40"/>
    <cellStyle name="20% - Акцент2 2" xfId="41"/>
    <cellStyle name="20% - Акцент3 2" xfId="42"/>
    <cellStyle name="20% - Акцент4 2" xfId="43"/>
    <cellStyle name="20% - Акцент5 2" xfId="44"/>
    <cellStyle name="20% - Акцент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2 2" xfId="53"/>
    <cellStyle name="40% - Акцент3 2" xfId="54"/>
    <cellStyle name="40% - Акцент4 2" xfId="55"/>
    <cellStyle name="40% - Акцент5 2" xfId="56"/>
    <cellStyle name="40% - Акцент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2 2" xfId="65"/>
    <cellStyle name="60% - Акцент3 2" xfId="66"/>
    <cellStyle name="60% - Акцент4 2" xfId="67"/>
    <cellStyle name="60% - Акцент5 2" xfId="68"/>
    <cellStyle name="60% - Акцент6 2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te" xfId="88"/>
    <cellStyle name="Output" xfId="89"/>
    <cellStyle name="TableStyleLight1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Ввод  2" xfId="100"/>
    <cellStyle name="Вывод 2" xfId="101"/>
    <cellStyle name="Вычисление 2" xfId="102"/>
    <cellStyle name="Денежный 2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 2 2" xfId="112"/>
    <cellStyle name="Обычный 2 2 2" xfId="113"/>
    <cellStyle name="Обычный 2 2 3" xfId="114"/>
    <cellStyle name="Обычный 2 2 4" xfId="115"/>
    <cellStyle name="Обычный 2 3" xfId="116"/>
    <cellStyle name="Обычный 2 4" xfId="117"/>
    <cellStyle name="Обычный 3" xfId="118"/>
    <cellStyle name="Обычный 3 2" xfId="119"/>
    <cellStyle name="Обычный 3 3 2" xfId="120"/>
    <cellStyle name="Обычный 3_Троеборье спартакиада 2014" xfId="121"/>
    <cellStyle name="Обычный 4" xfId="122"/>
    <cellStyle name="Обычный 5" xfId="123"/>
    <cellStyle name="Обычный 6" xfId="124"/>
    <cellStyle name="Обычный 7" xfId="125"/>
    <cellStyle name="Обычный 8" xfId="126"/>
    <cellStyle name="Обычный_выездка протоколы" xfId="127"/>
    <cellStyle name="Обычный_Выездка технические1_Подушкинр выездка.июль" xfId="128"/>
    <cellStyle name="Обычный_Липецк 2009" xfId="129"/>
    <cellStyle name="Обычный_Лист1 2" xfId="130"/>
    <cellStyle name="Обычный_Лист1 2 2" xfId="131"/>
    <cellStyle name="Обычный_Нижний-10" xfId="132"/>
    <cellStyle name="Плохой 2" xfId="133"/>
    <cellStyle name="Пояснение 2" xfId="134"/>
    <cellStyle name="Примечание 2" xfId="135"/>
    <cellStyle name="Процентный 2" xfId="136"/>
    <cellStyle name="Связанная ячейка 2" xfId="137"/>
    <cellStyle name="Текст предупреждения 2" xfId="138"/>
    <cellStyle name="Хороший 2" xfId="139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1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2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571500</xdr:colOff>
      <xdr:row>4</xdr:row>
      <xdr:rowOff>209550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962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533400</xdr:colOff>
      <xdr:row>5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4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J25"/>
  <sheetViews>
    <sheetView tabSelected="1" view="pageBreakPreview" zoomScale="80" zoomScaleSheetLayoutView="80" workbookViewId="0" topLeftCell="A5">
      <selection activeCell="A17" sqref="A17"/>
    </sheetView>
  </sheetViews>
  <sheetFormatPr defaultColWidth="10.66015625" defaultRowHeight="12.75"/>
  <cols>
    <col min="1" max="1" width="7.16015625" style="88" customWidth="1"/>
    <col min="2" max="2" width="30.16015625" style="88" customWidth="1"/>
    <col min="3" max="3" width="10.66015625" style="88" hidden="1" customWidth="1"/>
    <col min="4" max="4" width="6.33203125" style="89" customWidth="1"/>
    <col min="5" max="5" width="49.33203125" style="88" customWidth="1"/>
    <col min="6" max="6" width="10.66015625" style="88" hidden="1" customWidth="1"/>
    <col min="7" max="7" width="10.66015625" style="89" hidden="1" customWidth="1"/>
    <col min="8" max="8" width="29.33203125" style="88" customWidth="1"/>
    <col min="9" max="9" width="10.66015625" style="88" hidden="1" customWidth="1"/>
    <col min="10" max="10" width="9.66015625" style="90" customWidth="1"/>
    <col min="11" max="11" width="12.83203125" style="91" customWidth="1"/>
    <col min="12" max="12" width="5.83203125" style="88" customWidth="1"/>
    <col min="13" max="13" width="9.16015625" style="90" customWidth="1"/>
    <col min="14" max="14" width="14.33203125" style="91" customWidth="1"/>
    <col min="15" max="15" width="5.83203125" style="88" customWidth="1"/>
    <col min="16" max="16" width="10.83203125" style="90" customWidth="1"/>
    <col min="17" max="17" width="14" style="91" customWidth="1"/>
    <col min="18" max="18" width="6" style="88" customWidth="1"/>
    <col min="19" max="20" width="6.33203125" style="88" customWidth="1"/>
    <col min="21" max="21" width="10.16015625" style="88" customWidth="1"/>
    <col min="22" max="22" width="10.66015625" style="88" hidden="1" customWidth="1"/>
    <col min="23" max="23" width="15" style="91" customWidth="1"/>
    <col min="24" max="25" width="10.66015625" style="88" hidden="1" customWidth="1"/>
    <col min="26" max="16384" width="10.66015625" style="88" customWidth="1"/>
  </cols>
  <sheetData>
    <row r="1" spans="1:36" s="9" customFormat="1" ht="13.8" hidden="1">
      <c r="A1" s="1" t="s">
        <v>0</v>
      </c>
      <c r="B1" s="2"/>
      <c r="C1" s="1" t="s">
        <v>1</v>
      </c>
      <c r="D1" s="3"/>
      <c r="E1" s="2"/>
      <c r="F1" s="1" t="s">
        <v>2</v>
      </c>
      <c r="G1" s="4"/>
      <c r="H1" s="2"/>
      <c r="I1" s="2"/>
      <c r="J1" s="5"/>
      <c r="K1" s="6" t="s">
        <v>3</v>
      </c>
      <c r="L1" s="7"/>
      <c r="M1" s="5"/>
      <c r="N1" s="6" t="s">
        <v>4</v>
      </c>
      <c r="O1" s="7"/>
      <c r="P1" s="5"/>
      <c r="Q1" s="6" t="s">
        <v>5</v>
      </c>
      <c r="R1" s="7"/>
      <c r="S1" s="7"/>
      <c r="T1" s="7"/>
      <c r="U1" s="7"/>
      <c r="V1" s="7"/>
      <c r="W1" s="8" t="s">
        <v>6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J1" s="10"/>
    </row>
    <row r="2" spans="1:24" s="11" customFormat="1" ht="34.5" customHeight="1">
      <c r="A2" s="330" t="s">
        <v>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</row>
    <row r="3" spans="1:24" s="13" customFormat="1" ht="27.75" customHeight="1" hidden="1">
      <c r="A3" s="331" t="s">
        <v>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12"/>
    </row>
    <row r="4" spans="1:25" s="15" customFormat="1" ht="34.5" customHeight="1">
      <c r="A4" s="332" t="s">
        <v>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14" t="s">
        <v>10</v>
      </c>
    </row>
    <row r="5" spans="1:25" s="18" customFormat="1" ht="30.75" customHeight="1">
      <c r="A5" s="333" t="s">
        <v>11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16"/>
      <c r="Y5" s="17"/>
    </row>
    <row r="6" spans="1:25" s="19" customFormat="1" ht="34.5" customHeight="1">
      <c r="A6" s="334" t="s">
        <v>12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</row>
    <row r="7" spans="1:24" s="23" customFormat="1" ht="21.75" customHeight="1" thickBot="1">
      <c r="A7" s="328" t="s">
        <v>13</v>
      </c>
      <c r="B7" s="328"/>
      <c r="C7" s="328"/>
      <c r="D7" s="328"/>
      <c r="E7" s="328"/>
      <c r="F7" s="20"/>
      <c r="G7" s="20"/>
      <c r="H7" s="21"/>
      <c r="I7" s="21"/>
      <c r="J7" s="22"/>
      <c r="K7" s="22"/>
      <c r="L7" s="22"/>
      <c r="M7" s="22"/>
      <c r="N7" s="22"/>
      <c r="O7" s="22"/>
      <c r="P7" s="22"/>
      <c r="Q7" s="22"/>
      <c r="R7" s="329" t="s">
        <v>14</v>
      </c>
      <c r="S7" s="329"/>
      <c r="T7" s="329"/>
      <c r="U7" s="329"/>
      <c r="V7" s="329"/>
      <c r="W7" s="329"/>
      <c r="X7" s="329"/>
    </row>
    <row r="8" spans="1:24" s="25" customFormat="1" ht="13.5" customHeight="1" thickBot="1">
      <c r="A8" s="354" t="s">
        <v>15</v>
      </c>
      <c r="B8" s="335" t="s">
        <v>16</v>
      </c>
      <c r="C8" s="337" t="s">
        <v>17</v>
      </c>
      <c r="D8" s="337" t="s">
        <v>18</v>
      </c>
      <c r="E8" s="339" t="s">
        <v>19</v>
      </c>
      <c r="F8" s="335" t="s">
        <v>20</v>
      </c>
      <c r="G8" s="335" t="s">
        <v>21</v>
      </c>
      <c r="H8" s="339" t="s">
        <v>22</v>
      </c>
      <c r="I8" s="24"/>
      <c r="J8" s="352" t="s">
        <v>23</v>
      </c>
      <c r="K8" s="352"/>
      <c r="L8" s="352"/>
      <c r="M8" s="353" t="s">
        <v>24</v>
      </c>
      <c r="N8" s="353"/>
      <c r="O8" s="353"/>
      <c r="P8" s="352" t="s">
        <v>25</v>
      </c>
      <c r="Q8" s="352"/>
      <c r="R8" s="352"/>
      <c r="S8" s="344" t="s">
        <v>26</v>
      </c>
      <c r="T8" s="344" t="s">
        <v>27</v>
      </c>
      <c r="U8" s="346" t="s">
        <v>28</v>
      </c>
      <c r="V8" s="346" t="s">
        <v>29</v>
      </c>
      <c r="W8" s="348" t="s">
        <v>30</v>
      </c>
      <c r="X8" s="350" t="s">
        <v>31</v>
      </c>
    </row>
    <row r="9" spans="1:24" s="25" customFormat="1" ht="38.25" customHeight="1" thickBot="1">
      <c r="A9" s="355"/>
      <c r="B9" s="336"/>
      <c r="C9" s="338"/>
      <c r="D9" s="338"/>
      <c r="E9" s="340"/>
      <c r="F9" s="336"/>
      <c r="G9" s="336"/>
      <c r="H9" s="340"/>
      <c r="I9" s="26"/>
      <c r="J9" s="27" t="s">
        <v>32</v>
      </c>
      <c r="K9" s="28" t="s">
        <v>33</v>
      </c>
      <c r="L9" s="29" t="s">
        <v>34</v>
      </c>
      <c r="M9" s="27" t="s">
        <v>32</v>
      </c>
      <c r="N9" s="28" t="s">
        <v>33</v>
      </c>
      <c r="O9" s="29" t="s">
        <v>34</v>
      </c>
      <c r="P9" s="27" t="s">
        <v>32</v>
      </c>
      <c r="Q9" s="28" t="s">
        <v>33</v>
      </c>
      <c r="R9" s="29" t="s">
        <v>34</v>
      </c>
      <c r="S9" s="345"/>
      <c r="T9" s="345"/>
      <c r="U9" s="347"/>
      <c r="V9" s="347"/>
      <c r="W9" s="349"/>
      <c r="X9" s="350"/>
    </row>
    <row r="10" spans="1:25" s="18" customFormat="1" ht="30.75" customHeight="1">
      <c r="A10" s="351" t="s">
        <v>35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41"/>
      <c r="Y10" s="17"/>
    </row>
    <row r="11" spans="1:24" s="18" customFormat="1" ht="37.5" customHeight="1">
      <c r="A11" s="30">
        <v>1</v>
      </c>
      <c r="B11" s="31" t="s">
        <v>36</v>
      </c>
      <c r="C11" s="32"/>
      <c r="D11" s="33"/>
      <c r="E11" s="34" t="s">
        <v>37</v>
      </c>
      <c r="F11" s="35"/>
      <c r="G11" s="36" t="s">
        <v>38</v>
      </c>
      <c r="H11" s="36" t="s">
        <v>13</v>
      </c>
      <c r="I11" s="37"/>
      <c r="J11" s="38">
        <v>123.5</v>
      </c>
      <c r="K11" s="39">
        <f>J11/1.9</f>
        <v>65</v>
      </c>
      <c r="L11" s="40">
        <f>RANK(K11,$K$11:$K$11,0)</f>
        <v>1</v>
      </c>
      <c r="M11" s="38">
        <v>120.5</v>
      </c>
      <c r="N11" s="39">
        <f>M11/1.9</f>
        <v>63.42105263157895</v>
      </c>
      <c r="O11" s="40">
        <f>RANK(N11,$N$11:$N$11,0)</f>
        <v>1</v>
      </c>
      <c r="P11" s="38">
        <v>128</v>
      </c>
      <c r="Q11" s="39">
        <f>P11/1.9</f>
        <v>67.36842105263158</v>
      </c>
      <c r="R11" s="40">
        <f>RANK(Q11,$Q$11:$Q$11,0)</f>
        <v>1</v>
      </c>
      <c r="S11" s="40"/>
      <c r="T11" s="40"/>
      <c r="U11" s="41">
        <f>P11+M11+J11</f>
        <v>372</v>
      </c>
      <c r="V11" s="42"/>
      <c r="W11" s="39">
        <f>(K11+N11+Q11)/3</f>
        <v>65.26315789473684</v>
      </c>
      <c r="X11" s="17"/>
    </row>
    <row r="12" spans="1:25" s="18" customFormat="1" ht="37.5" customHeight="1" hidden="1">
      <c r="A12" s="341" t="s">
        <v>39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17"/>
    </row>
    <row r="13" spans="1:24" s="18" customFormat="1" ht="37.5" customHeight="1" hidden="1">
      <c r="A13" s="30">
        <f>RANK(W13,$W$13:$W$15)</f>
        <v>1</v>
      </c>
      <c r="B13" s="43"/>
      <c r="C13" s="44"/>
      <c r="D13" s="33"/>
      <c r="E13" s="45"/>
      <c r="F13" s="35"/>
      <c r="G13" s="46"/>
      <c r="H13" s="46"/>
      <c r="I13" s="37"/>
      <c r="J13" s="38"/>
      <c r="K13" s="39">
        <f>J13/1.9</f>
        <v>0</v>
      </c>
      <c r="L13" s="40">
        <f>RANK(K13,$K$13:$K$15,0)</f>
        <v>1</v>
      </c>
      <c r="M13" s="38"/>
      <c r="N13" s="39">
        <f>M13/1.9</f>
        <v>0</v>
      </c>
      <c r="O13" s="40">
        <f>RANK(N13,$N$13:$N$15,0)</f>
        <v>1</v>
      </c>
      <c r="P13" s="38"/>
      <c r="Q13" s="39">
        <f>P13/1.9</f>
        <v>0</v>
      </c>
      <c r="R13" s="40">
        <f>RANK(Q13,$Q$13:$Q$15,0)</f>
        <v>1</v>
      </c>
      <c r="S13" s="40"/>
      <c r="T13" s="40"/>
      <c r="U13" s="41">
        <f>P13+M13+J13</f>
        <v>0</v>
      </c>
      <c r="V13" s="42"/>
      <c r="W13" s="39">
        <f>(K13+N13+Q13)/3</f>
        <v>0</v>
      </c>
      <c r="X13" s="47"/>
    </row>
    <row r="14" spans="1:24" s="18" customFormat="1" ht="37.5" customHeight="1" hidden="1">
      <c r="A14" s="30">
        <f>RANK(W14,$W$13:$W$15)</f>
        <v>1</v>
      </c>
      <c r="B14" s="48"/>
      <c r="C14" s="49"/>
      <c r="D14" s="50"/>
      <c r="E14" s="48"/>
      <c r="F14" s="35"/>
      <c r="G14" s="33"/>
      <c r="H14" s="51"/>
      <c r="I14" s="37"/>
      <c r="J14" s="38"/>
      <c r="K14" s="39">
        <f>J14/1.9</f>
        <v>0</v>
      </c>
      <c r="L14" s="40">
        <f>RANK(K14,$K$13:$K$15,0)</f>
        <v>1</v>
      </c>
      <c r="M14" s="38"/>
      <c r="N14" s="39">
        <f>M14/1.9</f>
        <v>0</v>
      </c>
      <c r="O14" s="40">
        <f>RANK(N14,$N$13:$N$15,0)</f>
        <v>1</v>
      </c>
      <c r="P14" s="38"/>
      <c r="Q14" s="39">
        <f>P14/1.9</f>
        <v>0</v>
      </c>
      <c r="R14" s="40">
        <f>RANK(Q14,$Q$13:$Q$15,0)</f>
        <v>1</v>
      </c>
      <c r="S14" s="40"/>
      <c r="T14" s="40"/>
      <c r="U14" s="41">
        <f>P14+M14+J14</f>
        <v>0</v>
      </c>
      <c r="V14" s="42"/>
      <c r="W14" s="39">
        <f>(K14+N14+Q14)/3</f>
        <v>0</v>
      </c>
      <c r="X14" s="47"/>
    </row>
    <row r="15" spans="1:24" s="18" customFormat="1" ht="37.5" customHeight="1" hidden="1">
      <c r="A15" s="30">
        <f>RANK(W15,$W$13:$W$15)</f>
        <v>1</v>
      </c>
      <c r="B15" s="52"/>
      <c r="C15" s="53"/>
      <c r="D15" s="54"/>
      <c r="E15" s="52"/>
      <c r="F15" s="55"/>
      <c r="G15" s="56"/>
      <c r="H15" s="57"/>
      <c r="I15" s="37"/>
      <c r="J15" s="38"/>
      <c r="K15" s="39">
        <f>J15/1.9</f>
        <v>0</v>
      </c>
      <c r="L15" s="40">
        <f>RANK(K15,$K$13:$K$15,0)</f>
        <v>1</v>
      </c>
      <c r="M15" s="38"/>
      <c r="N15" s="39">
        <f>M15/1.9</f>
        <v>0</v>
      </c>
      <c r="O15" s="40">
        <f>RANK(N15,$N$13:$N$15,0)</f>
        <v>1</v>
      </c>
      <c r="P15" s="38"/>
      <c r="Q15" s="39">
        <f>P15/1.9</f>
        <v>0</v>
      </c>
      <c r="R15" s="40">
        <f>RANK(Q15,$Q$13:$Q$15,0)</f>
        <v>1</v>
      </c>
      <c r="S15" s="40"/>
      <c r="T15" s="40"/>
      <c r="U15" s="41">
        <f>P15+M15+J15</f>
        <v>0</v>
      </c>
      <c r="V15" s="42"/>
      <c r="W15" s="39">
        <f>(K15+N15+Q15)/3</f>
        <v>0</v>
      </c>
      <c r="X15" s="47"/>
    </row>
    <row r="16" spans="1:24" s="58" customFormat="1" ht="37.5" customHeight="1">
      <c r="A16" s="342" t="s">
        <v>195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3"/>
    </row>
    <row r="17" spans="1:24" s="58" customFormat="1" ht="37.5" customHeight="1">
      <c r="A17" s="59">
        <f>RANK(W17,$W$17:$W$20)</f>
        <v>1</v>
      </c>
      <c r="B17" s="48" t="s">
        <v>40</v>
      </c>
      <c r="C17" s="49" t="s">
        <v>41</v>
      </c>
      <c r="D17" s="50">
        <v>1</v>
      </c>
      <c r="E17" s="45" t="s">
        <v>42</v>
      </c>
      <c r="F17" s="60" t="s">
        <v>43</v>
      </c>
      <c r="G17" s="33" t="s">
        <v>44</v>
      </c>
      <c r="H17" s="46" t="s">
        <v>45</v>
      </c>
      <c r="I17" s="61"/>
      <c r="J17" s="62">
        <v>221</v>
      </c>
      <c r="K17" s="63">
        <f>J17/3.4</f>
        <v>65</v>
      </c>
      <c r="L17" s="64">
        <f>RANK(K17,$K$17:$K$20,0)</f>
        <v>1</v>
      </c>
      <c r="M17" s="62">
        <v>225</v>
      </c>
      <c r="N17" s="63">
        <f>M17/3.4</f>
        <v>66.17647058823529</v>
      </c>
      <c r="O17" s="64">
        <f>RANK(N17,$N$17:$N$20,0)</f>
        <v>1</v>
      </c>
      <c r="P17" s="62">
        <v>229</v>
      </c>
      <c r="Q17" s="63">
        <f>P17/3.4</f>
        <v>67.3529411764706</v>
      </c>
      <c r="R17" s="65">
        <f>RANK(Q17,$Q$17:$Q$20,0)</f>
        <v>1</v>
      </c>
      <c r="S17" s="66"/>
      <c r="T17" s="66"/>
      <c r="U17" s="67">
        <f>P17+M17+J17</f>
        <v>675</v>
      </c>
      <c r="V17" s="68"/>
      <c r="W17" s="69">
        <f>(K17+N17+Q17)/3</f>
        <v>66.1764705882353</v>
      </c>
      <c r="X17" s="70"/>
    </row>
    <row r="18" spans="1:24" s="58" customFormat="1" ht="37.5" customHeight="1">
      <c r="A18" s="59">
        <f>RANK(W18,$W$17:$W$20)</f>
        <v>2</v>
      </c>
      <c r="B18" s="31" t="s">
        <v>40</v>
      </c>
      <c r="C18" s="49" t="s">
        <v>41</v>
      </c>
      <c r="D18" s="50">
        <v>1</v>
      </c>
      <c r="E18" s="48" t="s">
        <v>46</v>
      </c>
      <c r="F18" s="35" t="s">
        <v>47</v>
      </c>
      <c r="G18" s="71" t="s">
        <v>48</v>
      </c>
      <c r="H18" s="36" t="s">
        <v>13</v>
      </c>
      <c r="I18" s="61"/>
      <c r="J18" s="62">
        <v>219.5</v>
      </c>
      <c r="K18" s="63">
        <f>J18/3.4</f>
        <v>64.55882352941177</v>
      </c>
      <c r="L18" s="64">
        <f>RANK(K18,$K$17:$K$20,0)</f>
        <v>2</v>
      </c>
      <c r="M18" s="62">
        <v>222.5</v>
      </c>
      <c r="N18" s="63">
        <f>M18/3.4</f>
        <v>65.44117647058823</v>
      </c>
      <c r="O18" s="64">
        <f>RANK(N18,$N$17:$N$20,0)</f>
        <v>2</v>
      </c>
      <c r="P18" s="62">
        <v>225</v>
      </c>
      <c r="Q18" s="63">
        <f>P18/3.4</f>
        <v>66.17647058823529</v>
      </c>
      <c r="R18" s="65">
        <f>RANK(Q18,$Q$17:$Q$20,0)</f>
        <v>2</v>
      </c>
      <c r="S18" s="66"/>
      <c r="T18" s="66"/>
      <c r="U18" s="67">
        <f>P18+M18+J18</f>
        <v>667</v>
      </c>
      <c r="V18" s="68"/>
      <c r="W18" s="69">
        <f>(K18+N18+Q18)/3</f>
        <v>65.3921568627451</v>
      </c>
      <c r="X18" s="70"/>
    </row>
    <row r="19" spans="1:24" s="58" customFormat="1" ht="37.5" customHeight="1">
      <c r="A19" s="59">
        <f>RANK(W19,$W$17:$W$20)</f>
        <v>3</v>
      </c>
      <c r="B19" s="48" t="s">
        <v>49</v>
      </c>
      <c r="C19" s="49" t="s">
        <v>50</v>
      </c>
      <c r="D19" s="72">
        <v>1</v>
      </c>
      <c r="E19" s="73" t="s">
        <v>51</v>
      </c>
      <c r="F19" s="35" t="s">
        <v>52</v>
      </c>
      <c r="G19" s="46" t="s">
        <v>53</v>
      </c>
      <c r="H19" s="74" t="s">
        <v>13</v>
      </c>
      <c r="I19" s="61"/>
      <c r="J19" s="62">
        <v>209.5</v>
      </c>
      <c r="K19" s="63">
        <f>J19/3.4</f>
        <v>61.61764705882353</v>
      </c>
      <c r="L19" s="64">
        <f>RANK(K19,$K$17:$K$20,0)</f>
        <v>4</v>
      </c>
      <c r="M19" s="62">
        <v>213</v>
      </c>
      <c r="N19" s="63">
        <f>M19/3.4</f>
        <v>62.64705882352941</v>
      </c>
      <c r="O19" s="64">
        <f>RANK(N19,$N$17:$N$20,0)</f>
        <v>3</v>
      </c>
      <c r="P19" s="62">
        <v>220.5</v>
      </c>
      <c r="Q19" s="63">
        <f>P19/3.4</f>
        <v>64.8529411764706</v>
      </c>
      <c r="R19" s="65">
        <f>RANK(Q19,$Q$17:$Q$20,0)</f>
        <v>3</v>
      </c>
      <c r="S19" s="66"/>
      <c r="T19" s="66"/>
      <c r="U19" s="67">
        <f>P19+M19+J19</f>
        <v>643</v>
      </c>
      <c r="V19" s="68"/>
      <c r="W19" s="69">
        <f>(K19+N19+Q19)/3</f>
        <v>63.03921568627451</v>
      </c>
      <c r="X19" s="70"/>
    </row>
    <row r="20" spans="1:24" s="58" customFormat="1" ht="37.5" customHeight="1">
      <c r="A20" s="59">
        <f>RANK(W20,$W$17:$W$20)</f>
        <v>4</v>
      </c>
      <c r="B20" s="45" t="s">
        <v>54</v>
      </c>
      <c r="C20" s="49" t="s">
        <v>55</v>
      </c>
      <c r="D20" s="50"/>
      <c r="E20" s="48" t="s">
        <v>56</v>
      </c>
      <c r="F20" s="35" t="s">
        <v>57</v>
      </c>
      <c r="G20" s="46" t="s">
        <v>38</v>
      </c>
      <c r="H20" s="71" t="s">
        <v>13</v>
      </c>
      <c r="I20" s="61"/>
      <c r="J20" s="62">
        <v>212</v>
      </c>
      <c r="K20" s="63">
        <f>J20/3.4</f>
        <v>62.35294117647059</v>
      </c>
      <c r="L20" s="64">
        <f>RANK(K20,$K$17:$K$20,0)</f>
        <v>3</v>
      </c>
      <c r="M20" s="62">
        <v>209</v>
      </c>
      <c r="N20" s="63">
        <f>M20/3.4</f>
        <v>61.470588235294116</v>
      </c>
      <c r="O20" s="64">
        <f>RANK(N20,$N$17:$N$20,0)</f>
        <v>4</v>
      </c>
      <c r="P20" s="62">
        <v>215</v>
      </c>
      <c r="Q20" s="63">
        <f>P20/3.4</f>
        <v>63.23529411764706</v>
      </c>
      <c r="R20" s="65">
        <f>RANK(Q20,$Q$17:$Q$20,0)</f>
        <v>4</v>
      </c>
      <c r="S20" s="66"/>
      <c r="T20" s="66"/>
      <c r="U20" s="67">
        <f>P20+M20+J20</f>
        <v>636</v>
      </c>
      <c r="V20" s="68"/>
      <c r="W20" s="69">
        <f>(K20+N20+Q20)/3</f>
        <v>62.35294117647059</v>
      </c>
      <c r="X20" s="70"/>
    </row>
    <row r="21" spans="1:24" s="58" customFormat="1" ht="37.5" customHeight="1">
      <c r="A21" s="342" t="s">
        <v>58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3"/>
    </row>
    <row r="22" spans="1:24" s="58" customFormat="1" ht="37.5" customHeight="1">
      <c r="A22" s="59">
        <v>1</v>
      </c>
      <c r="B22" s="75" t="s">
        <v>59</v>
      </c>
      <c r="C22" s="76" t="s">
        <v>60</v>
      </c>
      <c r="D22" s="77">
        <v>3</v>
      </c>
      <c r="E22" s="78" t="s">
        <v>61</v>
      </c>
      <c r="F22" s="79"/>
      <c r="G22" s="46" t="s">
        <v>38</v>
      </c>
      <c r="H22" s="46" t="s">
        <v>13</v>
      </c>
      <c r="I22" s="61"/>
      <c r="J22" s="62">
        <v>157.5</v>
      </c>
      <c r="K22" s="63">
        <f>J22/2.8</f>
        <v>56.25000000000001</v>
      </c>
      <c r="L22" s="64">
        <v>1</v>
      </c>
      <c r="M22" s="62">
        <v>174.5</v>
      </c>
      <c r="N22" s="63">
        <f>M22/2.8</f>
        <v>62.32142857142858</v>
      </c>
      <c r="O22" s="64">
        <v>1</v>
      </c>
      <c r="P22" s="62">
        <v>183.5</v>
      </c>
      <c r="Q22" s="63">
        <f>P22/2.8</f>
        <v>65.53571428571429</v>
      </c>
      <c r="R22" s="65">
        <v>1</v>
      </c>
      <c r="S22" s="66"/>
      <c r="T22" s="66"/>
      <c r="U22" s="67">
        <f>P22+M22+J22</f>
        <v>515.5</v>
      </c>
      <c r="V22" s="68"/>
      <c r="W22" s="69">
        <f>(K22+N22+Q22)/3</f>
        <v>61.36904761904763</v>
      </c>
      <c r="X22" s="70"/>
    </row>
    <row r="23" spans="1:24" s="84" customFormat="1" ht="56.25" customHeight="1">
      <c r="A23" s="80" t="s">
        <v>62</v>
      </c>
      <c r="B23" s="81"/>
      <c r="C23" s="81"/>
      <c r="D23" s="81"/>
      <c r="E23" s="82"/>
      <c r="F23" s="81"/>
      <c r="G23" s="81"/>
      <c r="H23" s="83" t="s">
        <v>63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X23" s="86"/>
    </row>
    <row r="24" spans="1:24" s="84" customFormat="1" ht="57.75" customHeight="1">
      <c r="A24" s="80" t="s">
        <v>64</v>
      </c>
      <c r="B24" s="81"/>
      <c r="C24" s="81"/>
      <c r="D24" s="81"/>
      <c r="E24" s="82"/>
      <c r="F24" s="81"/>
      <c r="G24" s="81"/>
      <c r="H24" s="87" t="s">
        <v>65</v>
      </c>
      <c r="R24" s="85"/>
      <c r="X24" s="86"/>
    </row>
    <row r="25" ht="12.75">
      <c r="W25" s="88"/>
    </row>
  </sheetData>
  <sheetProtection selectLockedCells="1" selectUnlockedCells="1"/>
  <mergeCells count="28">
    <mergeCell ref="A12:X12"/>
    <mergeCell ref="A16:X16"/>
    <mergeCell ref="A21:X21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  <mergeCell ref="A8:A9"/>
    <mergeCell ref="B8:B9"/>
    <mergeCell ref="C8:C9"/>
    <mergeCell ref="D8:D9"/>
    <mergeCell ref="E8:E9"/>
    <mergeCell ref="F8:F9"/>
    <mergeCell ref="A7:E7"/>
    <mergeCell ref="R7:X7"/>
    <mergeCell ref="A2:X2"/>
    <mergeCell ref="A3:W3"/>
    <mergeCell ref="A4:X4"/>
    <mergeCell ref="A5:W5"/>
    <mergeCell ref="A6:Y6"/>
  </mergeCells>
  <conditionalFormatting sqref="B11">
    <cfRule type="duplicateValues" priority="1" dxfId="0" stopIfTrue="1">
      <formula>AND(COUNTIF($B$11:$B$11,B11)&gt;1,NOT(ISBLANK(B11)))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Y18"/>
  <sheetViews>
    <sheetView view="pageBreakPreview" zoomScale="80" zoomScaleSheetLayoutView="80" workbookViewId="0" topLeftCell="A1">
      <selection activeCell="A7" sqref="A7:V7"/>
    </sheetView>
  </sheetViews>
  <sheetFormatPr defaultColWidth="10.66015625" defaultRowHeight="57" customHeight="1"/>
  <cols>
    <col min="1" max="1" width="6.16015625" style="131" customWidth="1"/>
    <col min="2" max="2" width="24.83203125" style="131" customWidth="1"/>
    <col min="3" max="3" width="10.66015625" style="131" hidden="1" customWidth="1"/>
    <col min="4" max="4" width="7.66015625" style="131" customWidth="1"/>
    <col min="5" max="5" width="57.33203125" style="131" customWidth="1"/>
    <col min="6" max="6" width="10.66015625" style="131" hidden="1" customWidth="1"/>
    <col min="7" max="7" width="10.66015625" style="132" hidden="1" customWidth="1"/>
    <col min="8" max="8" width="40.16015625" style="131" customWidth="1"/>
    <col min="9" max="9" width="10.16015625" style="133" customWidth="1"/>
    <col min="10" max="10" width="13.83203125" style="134" customWidth="1"/>
    <col min="11" max="11" width="8.33203125" style="131" customWidth="1"/>
    <col min="12" max="12" width="9.66015625" style="133" customWidth="1"/>
    <col min="13" max="13" width="12.5" style="134" customWidth="1"/>
    <col min="14" max="14" width="5.83203125" style="131" customWidth="1"/>
    <col min="15" max="15" width="9.5" style="133" customWidth="1"/>
    <col min="16" max="16" width="12.5" style="134" customWidth="1"/>
    <col min="17" max="17" width="6" style="131" customWidth="1"/>
    <col min="18" max="19" width="6.5" style="131" customWidth="1"/>
    <col min="20" max="20" width="10.16015625" style="131" customWidth="1"/>
    <col min="21" max="21" width="10.66015625" style="131" hidden="1" customWidth="1"/>
    <col min="22" max="22" width="15.33203125" style="134" customWidth="1"/>
    <col min="23" max="25" width="10.66015625" style="131" hidden="1" customWidth="1"/>
    <col min="26" max="16384" width="10.66015625" style="131" customWidth="1"/>
  </cols>
  <sheetData>
    <row r="1" spans="1:23" s="92" customFormat="1" ht="44.25" customHeight="1">
      <c r="A1" s="330" t="s">
        <v>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23" s="93" customFormat="1" ht="33" customHeight="1">
      <c r="A2" s="356" t="s">
        <v>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</row>
    <row r="3" spans="1:25" s="94" customFormat="1" ht="32.25" customHeight="1">
      <c r="A3" s="334" t="s">
        <v>66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4" s="23" customFormat="1" ht="21.75" customHeight="1">
      <c r="A4" s="328" t="s">
        <v>13</v>
      </c>
      <c r="B4" s="328"/>
      <c r="C4" s="328"/>
      <c r="D4" s="328"/>
      <c r="E4" s="328"/>
      <c r="F4" s="20"/>
      <c r="G4" s="20"/>
      <c r="H4" s="21"/>
      <c r="I4" s="21"/>
      <c r="J4" s="22"/>
      <c r="K4" s="22"/>
      <c r="L4" s="22"/>
      <c r="M4" s="22"/>
      <c r="N4" s="22"/>
      <c r="O4" s="22"/>
      <c r="P4" s="22"/>
      <c r="Q4" s="22"/>
      <c r="R4" s="329" t="s">
        <v>14</v>
      </c>
      <c r="S4" s="329"/>
      <c r="T4" s="329"/>
      <c r="U4" s="329"/>
      <c r="V4" s="329"/>
      <c r="W4" s="329"/>
      <c r="X4" s="329"/>
    </row>
    <row r="5" spans="1:23" s="95" customFormat="1" ht="15" customHeight="1">
      <c r="A5" s="372" t="s">
        <v>15</v>
      </c>
      <c r="B5" s="359" t="s">
        <v>67</v>
      </c>
      <c r="C5" s="374" t="s">
        <v>17</v>
      </c>
      <c r="D5" s="374" t="s">
        <v>18</v>
      </c>
      <c r="E5" s="359" t="s">
        <v>68</v>
      </c>
      <c r="F5" s="359" t="s">
        <v>20</v>
      </c>
      <c r="G5" s="359" t="s">
        <v>21</v>
      </c>
      <c r="H5" s="361" t="s">
        <v>22</v>
      </c>
      <c r="I5" s="363" t="s">
        <v>23</v>
      </c>
      <c r="J5" s="363"/>
      <c r="K5" s="363"/>
      <c r="L5" s="364" t="s">
        <v>24</v>
      </c>
      <c r="M5" s="364"/>
      <c r="N5" s="364"/>
      <c r="O5" s="363" t="s">
        <v>25</v>
      </c>
      <c r="P5" s="363"/>
      <c r="Q5" s="363"/>
      <c r="R5" s="366" t="s">
        <v>26</v>
      </c>
      <c r="S5" s="366" t="s">
        <v>27</v>
      </c>
      <c r="T5" s="368" t="s">
        <v>28</v>
      </c>
      <c r="U5" s="368" t="s">
        <v>29</v>
      </c>
      <c r="V5" s="370" t="s">
        <v>30</v>
      </c>
      <c r="W5" s="357" t="s">
        <v>69</v>
      </c>
    </row>
    <row r="6" spans="1:25" s="95" customFormat="1" ht="51" customHeight="1">
      <c r="A6" s="373"/>
      <c r="B6" s="360"/>
      <c r="C6" s="375"/>
      <c r="D6" s="375"/>
      <c r="E6" s="360"/>
      <c r="F6" s="360"/>
      <c r="G6" s="360"/>
      <c r="H6" s="362"/>
      <c r="I6" s="96" t="s">
        <v>32</v>
      </c>
      <c r="J6" s="97" t="s">
        <v>33</v>
      </c>
      <c r="K6" s="98" t="s">
        <v>34</v>
      </c>
      <c r="L6" s="96" t="s">
        <v>32</v>
      </c>
      <c r="M6" s="97" t="s">
        <v>33</v>
      </c>
      <c r="N6" s="98" t="s">
        <v>34</v>
      </c>
      <c r="O6" s="96" t="s">
        <v>32</v>
      </c>
      <c r="P6" s="97" t="s">
        <v>33</v>
      </c>
      <c r="Q6" s="98" t="s">
        <v>34</v>
      </c>
      <c r="R6" s="367"/>
      <c r="S6" s="367"/>
      <c r="T6" s="369"/>
      <c r="U6" s="369"/>
      <c r="V6" s="371"/>
      <c r="W6" s="358"/>
      <c r="X6" s="99" t="s">
        <v>70</v>
      </c>
      <c r="Y6" s="100" t="s">
        <v>71</v>
      </c>
    </row>
    <row r="7" spans="1:24" s="103" customFormat="1" ht="29.25" customHeight="1">
      <c r="A7" s="365" t="s">
        <v>76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101"/>
      <c r="X7" s="102"/>
    </row>
    <row r="8" spans="1:25" s="112" customFormat="1" ht="42.75" customHeight="1">
      <c r="A8" s="104">
        <f>RANK(V8,$V$8:$V$9)</f>
        <v>1</v>
      </c>
      <c r="B8" s="31" t="s">
        <v>77</v>
      </c>
      <c r="C8" s="114" t="s">
        <v>78</v>
      </c>
      <c r="D8" s="50" t="s">
        <v>79</v>
      </c>
      <c r="E8" s="48" t="s">
        <v>80</v>
      </c>
      <c r="F8" s="60" t="s">
        <v>81</v>
      </c>
      <c r="G8" s="36" t="s">
        <v>38</v>
      </c>
      <c r="H8" s="36" t="s">
        <v>13</v>
      </c>
      <c r="I8" s="108">
        <v>231.5</v>
      </c>
      <c r="J8" s="106">
        <f>I8/3.4</f>
        <v>68.08823529411765</v>
      </c>
      <c r="K8" s="107">
        <f>RANK(J8,$J$8:$J$9)</f>
        <v>1</v>
      </c>
      <c r="L8" s="108">
        <v>235.5</v>
      </c>
      <c r="M8" s="106">
        <f>L8/3.4</f>
        <v>69.26470588235294</v>
      </c>
      <c r="N8" s="107">
        <f>RANK(M8,$M$8:$M$9)</f>
        <v>1</v>
      </c>
      <c r="O8" s="108">
        <v>230.5</v>
      </c>
      <c r="P8" s="106">
        <f>O8/3.4</f>
        <v>67.79411764705883</v>
      </c>
      <c r="Q8" s="107">
        <f>RANK(P8,$P$8:$P$9)</f>
        <v>1</v>
      </c>
      <c r="R8" s="107"/>
      <c r="S8" s="107"/>
      <c r="T8" s="109">
        <f>O8+L8+I8</f>
        <v>697.5</v>
      </c>
      <c r="U8" s="110"/>
      <c r="V8" s="106">
        <f>(J8+M8+P8)/3</f>
        <v>68.38235294117648</v>
      </c>
      <c r="W8" s="111"/>
      <c r="Y8" s="113"/>
    </row>
    <row r="9" spans="1:25" s="112" customFormat="1" ht="42.75" customHeight="1">
      <c r="A9" s="104">
        <f>RANK(V9,$V$8:$V$9)</f>
        <v>2</v>
      </c>
      <c r="B9" s="75" t="s">
        <v>82</v>
      </c>
      <c r="C9" s="76" t="s">
        <v>72</v>
      </c>
      <c r="D9" s="72" t="s">
        <v>73</v>
      </c>
      <c r="E9" s="75" t="s">
        <v>83</v>
      </c>
      <c r="F9" s="60" t="s">
        <v>84</v>
      </c>
      <c r="G9" s="46" t="s">
        <v>38</v>
      </c>
      <c r="H9" s="46" t="s">
        <v>13</v>
      </c>
      <c r="I9" s="108">
        <v>229.5</v>
      </c>
      <c r="J9" s="106">
        <f>I9/3.4</f>
        <v>67.5</v>
      </c>
      <c r="K9" s="107">
        <f>RANK(J9,$J$8:$J$9)</f>
        <v>2</v>
      </c>
      <c r="L9" s="108">
        <v>226.5</v>
      </c>
      <c r="M9" s="106">
        <f>L9/3.4</f>
        <v>66.61764705882354</v>
      </c>
      <c r="N9" s="107">
        <f>RANK(M9,$M$8:$M$9)</f>
        <v>2</v>
      </c>
      <c r="O9" s="108">
        <v>224</v>
      </c>
      <c r="P9" s="106">
        <f>O9/3.4</f>
        <v>65.88235294117648</v>
      </c>
      <c r="Q9" s="107">
        <f>RANK(P9,$P$8:$P$9)</f>
        <v>2</v>
      </c>
      <c r="R9" s="107"/>
      <c r="S9" s="107"/>
      <c r="T9" s="109">
        <f>O9+L9+I9</f>
        <v>680</v>
      </c>
      <c r="U9" s="110"/>
      <c r="V9" s="106">
        <f>(J9+M9+P9)/3</f>
        <v>66.66666666666667</v>
      </c>
      <c r="W9" s="111"/>
      <c r="Y9" s="113"/>
    </row>
    <row r="10" spans="1:25" s="112" customFormat="1" ht="42.75" customHeight="1" hidden="1">
      <c r="A10" s="365" t="s">
        <v>85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111"/>
      <c r="Y10" s="113"/>
    </row>
    <row r="11" spans="1:25" s="112" customFormat="1" ht="38.25" customHeight="1" hidden="1">
      <c r="A11" s="115">
        <v>1</v>
      </c>
      <c r="B11" s="75"/>
      <c r="C11" s="76"/>
      <c r="D11" s="72"/>
      <c r="E11" s="45"/>
      <c r="F11" s="116"/>
      <c r="G11" s="117"/>
      <c r="H11" s="46"/>
      <c r="I11" s="118"/>
      <c r="J11" s="119">
        <f>I11/4.6</f>
        <v>0</v>
      </c>
      <c r="K11" s="120">
        <v>1</v>
      </c>
      <c r="L11" s="118"/>
      <c r="M11" s="119">
        <f>L11/4.6</f>
        <v>0</v>
      </c>
      <c r="N11" s="120">
        <v>1</v>
      </c>
      <c r="O11" s="118"/>
      <c r="P11" s="119">
        <f>O11/4.6</f>
        <v>0</v>
      </c>
      <c r="Q11" s="120">
        <v>1</v>
      </c>
      <c r="R11" s="120"/>
      <c r="S11" s="120"/>
      <c r="T11" s="121">
        <f>O11+L11+I11</f>
        <v>0</v>
      </c>
      <c r="U11" s="122"/>
      <c r="V11" s="123">
        <f>(J11+M11+P11)/3</f>
        <v>0</v>
      </c>
      <c r="W11" s="111"/>
      <c r="Y11" s="113"/>
    </row>
    <row r="12" spans="1:24" s="103" customFormat="1" ht="42.75" customHeight="1" hidden="1">
      <c r="A12" s="365" t="s">
        <v>86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101"/>
      <c r="X12" s="102"/>
    </row>
    <row r="13" spans="1:25" s="112" customFormat="1" ht="42.75" customHeight="1" hidden="1">
      <c r="A13" s="115"/>
      <c r="B13" s="75"/>
      <c r="C13" s="76"/>
      <c r="D13" s="50"/>
      <c r="E13" s="75"/>
      <c r="F13" s="60"/>
      <c r="G13" s="46"/>
      <c r="H13" s="46"/>
      <c r="I13" s="118"/>
      <c r="J13" s="119">
        <f>I13/3.4</f>
        <v>0</v>
      </c>
      <c r="K13" s="120"/>
      <c r="L13" s="118"/>
      <c r="M13" s="119">
        <f>L13/3.4</f>
        <v>0</v>
      </c>
      <c r="N13" s="120"/>
      <c r="O13" s="118"/>
      <c r="P13" s="119">
        <f>O13/3.4</f>
        <v>0</v>
      </c>
      <c r="Q13" s="120"/>
      <c r="R13" s="120"/>
      <c r="S13" s="120"/>
      <c r="T13" s="121">
        <f>O13+L13+I13</f>
        <v>0</v>
      </c>
      <c r="U13" s="122"/>
      <c r="V13" s="123">
        <f>(J13+M13+P13)/3</f>
        <v>0</v>
      </c>
      <c r="W13" s="111"/>
      <c r="Y13" s="113"/>
    </row>
    <row r="14" spans="1:23" s="84" customFormat="1" ht="42.75" customHeight="1">
      <c r="A14" s="80" t="s">
        <v>62</v>
      </c>
      <c r="B14" s="81"/>
      <c r="C14" s="81"/>
      <c r="D14" s="81"/>
      <c r="E14" s="82"/>
      <c r="F14" s="81"/>
      <c r="G14" s="81"/>
      <c r="H14" s="83" t="s">
        <v>63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W14" s="86"/>
    </row>
    <row r="15" spans="1:23" s="84" customFormat="1" ht="49.5" customHeight="1">
      <c r="A15" s="80" t="s">
        <v>64</v>
      </c>
      <c r="B15" s="81"/>
      <c r="C15" s="81"/>
      <c r="D15" s="81"/>
      <c r="E15" s="82"/>
      <c r="F15" s="81"/>
      <c r="G15" s="81"/>
      <c r="H15" s="87" t="s">
        <v>65</v>
      </c>
      <c r="R15" s="85"/>
      <c r="W15" s="86"/>
    </row>
    <row r="16" spans="2:22" s="124" customFormat="1" ht="60.75" customHeight="1">
      <c r="B16" s="125"/>
      <c r="C16" s="126"/>
      <c r="D16" s="127"/>
      <c r="E16" s="127"/>
      <c r="F16" s="127"/>
      <c r="H16" s="128"/>
      <c r="I16" s="129"/>
      <c r="J16" s="130"/>
      <c r="L16" s="129"/>
      <c r="M16" s="130"/>
      <c r="O16" s="129"/>
      <c r="P16" s="130"/>
      <c r="V16" s="130"/>
    </row>
    <row r="18" spans="1:25" s="112" customFormat="1" ht="38.25" customHeight="1">
      <c r="A18" s="115">
        <v>1</v>
      </c>
      <c r="B18" s="75" t="s">
        <v>77</v>
      </c>
      <c r="C18" s="76" t="s">
        <v>78</v>
      </c>
      <c r="D18" s="72" t="s">
        <v>79</v>
      </c>
      <c r="F18" s="116" t="s">
        <v>87</v>
      </c>
      <c r="G18" s="117" t="s">
        <v>38</v>
      </c>
      <c r="H18" s="46" t="s">
        <v>13</v>
      </c>
      <c r="I18" s="118">
        <v>307</v>
      </c>
      <c r="J18" s="119">
        <f>I18/4.6</f>
        <v>66.73913043478261</v>
      </c>
      <c r="K18" s="120">
        <v>1</v>
      </c>
      <c r="L18" s="118">
        <v>305</v>
      </c>
      <c r="M18" s="119">
        <f>L18/4.6</f>
        <v>66.30434782608697</v>
      </c>
      <c r="N18" s="120">
        <v>1</v>
      </c>
      <c r="O18" s="118">
        <v>307</v>
      </c>
      <c r="P18" s="119">
        <f>O18/4.6</f>
        <v>66.73913043478261</v>
      </c>
      <c r="Q18" s="120">
        <v>1</v>
      </c>
      <c r="R18" s="120"/>
      <c r="S18" s="120"/>
      <c r="T18" s="121">
        <f>O18+L18+I18</f>
        <v>919</v>
      </c>
      <c r="U18" s="122"/>
      <c r="V18" s="123">
        <f>(J18+M18+P18)/3</f>
        <v>66.59420289855073</v>
      </c>
      <c r="W18" s="111"/>
      <c r="Y18" s="113"/>
    </row>
  </sheetData>
  <sheetProtection selectLockedCells="1" selectUnlockedCells="1"/>
  <mergeCells count="25">
    <mergeCell ref="A7:V7"/>
    <mergeCell ref="A10:V10"/>
    <mergeCell ref="A12:V12"/>
    <mergeCell ref="R5:R6"/>
    <mergeCell ref="S5:S6"/>
    <mergeCell ref="T5:T6"/>
    <mergeCell ref="U5:U6"/>
    <mergeCell ref="V5:V6"/>
    <mergeCell ref="A5:A6"/>
    <mergeCell ref="B5:B6"/>
    <mergeCell ref="C5:C6"/>
    <mergeCell ref="D5:D6"/>
    <mergeCell ref="E5:E6"/>
    <mergeCell ref="W5:W6"/>
    <mergeCell ref="F5:F6"/>
    <mergeCell ref="G5:G6"/>
    <mergeCell ref="H5:H6"/>
    <mergeCell ref="I5:K5"/>
    <mergeCell ref="L5:N5"/>
    <mergeCell ref="O5:Q5"/>
    <mergeCell ref="A1:W1"/>
    <mergeCell ref="A2:W2"/>
    <mergeCell ref="A3:Y3"/>
    <mergeCell ref="A4:E4"/>
    <mergeCell ref="R4:X4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J26"/>
  <sheetViews>
    <sheetView view="pageBreakPreview" zoomScale="85" zoomScaleSheetLayoutView="85" workbookViewId="0" topLeftCell="A14">
      <selection activeCell="E11" sqref="E11"/>
    </sheetView>
  </sheetViews>
  <sheetFormatPr defaultColWidth="10.66015625" defaultRowHeight="12.75"/>
  <cols>
    <col min="1" max="1" width="6.83203125" style="186" customWidth="1"/>
    <col min="2" max="2" width="20.83203125" style="186" customWidth="1"/>
    <col min="3" max="3" width="10.66015625" style="186" hidden="1" customWidth="1"/>
    <col min="4" max="4" width="6.33203125" style="187" customWidth="1"/>
    <col min="5" max="5" width="43.5" style="188" customWidth="1"/>
    <col min="6" max="6" width="10.66015625" style="186" hidden="1" customWidth="1"/>
    <col min="7" max="7" width="10.66015625" style="187" hidden="1" customWidth="1"/>
    <col min="8" max="8" width="26.66015625" style="186" customWidth="1"/>
    <col min="9" max="9" width="10.66015625" style="186" hidden="1" customWidth="1"/>
    <col min="10" max="10" width="9.66015625" style="189" customWidth="1"/>
    <col min="11" max="11" width="13.83203125" style="190" customWidth="1"/>
    <col min="12" max="12" width="5.83203125" style="186" customWidth="1"/>
    <col min="13" max="13" width="10" style="189" customWidth="1"/>
    <col min="14" max="14" width="13" style="190" customWidth="1"/>
    <col min="15" max="15" width="5.83203125" style="186" customWidth="1"/>
    <col min="16" max="16" width="10.16015625" style="189" customWidth="1"/>
    <col min="17" max="17" width="12.66015625" style="190" customWidth="1"/>
    <col min="18" max="18" width="6" style="186" customWidth="1"/>
    <col min="19" max="20" width="7" style="186" customWidth="1"/>
    <col min="21" max="21" width="10.16015625" style="186" customWidth="1"/>
    <col min="22" max="22" width="10.66015625" style="186" hidden="1" customWidth="1"/>
    <col min="23" max="23" width="13.33203125" style="190" customWidth="1"/>
    <col min="24" max="27" width="10.66015625" style="186" customWidth="1"/>
    <col min="28" max="16384" width="10.66015625" style="186" customWidth="1"/>
  </cols>
  <sheetData>
    <row r="1" spans="1:36" s="144" customFormat="1" ht="13.8" hidden="1">
      <c r="A1" s="135" t="s">
        <v>0</v>
      </c>
      <c r="B1" s="136"/>
      <c r="C1" s="135" t="s">
        <v>1</v>
      </c>
      <c r="D1" s="137"/>
      <c r="E1" s="138"/>
      <c r="F1" s="135" t="s">
        <v>2</v>
      </c>
      <c r="G1" s="139"/>
      <c r="H1" s="136"/>
      <c r="I1" s="136"/>
      <c r="J1" s="140"/>
      <c r="K1" s="141" t="s">
        <v>3</v>
      </c>
      <c r="L1" s="142"/>
      <c r="M1" s="140"/>
      <c r="N1" s="141" t="s">
        <v>4</v>
      </c>
      <c r="O1" s="142"/>
      <c r="P1" s="140"/>
      <c r="Q1" s="141" t="s">
        <v>5</v>
      </c>
      <c r="R1" s="142"/>
      <c r="S1" s="142"/>
      <c r="T1" s="142"/>
      <c r="U1" s="142"/>
      <c r="V1" s="142"/>
      <c r="W1" s="143" t="s">
        <v>6</v>
      </c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J1" s="145"/>
    </row>
    <row r="2" spans="1:23" s="92" customFormat="1" ht="29.25" customHeight="1">
      <c r="A2" s="330" t="s">
        <v>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</row>
    <row r="3" spans="1:25" s="146" customFormat="1" ht="29.25" customHeight="1" hidden="1">
      <c r="A3" s="331" t="s">
        <v>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12"/>
      <c r="Y3" s="12"/>
    </row>
    <row r="4" spans="1:25" s="149" customFormat="1" ht="29.25" customHeight="1">
      <c r="A4" s="378" t="s">
        <v>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147" t="s">
        <v>10</v>
      </c>
    </row>
    <row r="5" spans="1:25" s="19" customFormat="1" ht="34.5" customHeight="1">
      <c r="A5" s="379" t="s">
        <v>12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</row>
    <row r="6" spans="1:24" s="153" customFormat="1" ht="21.75" customHeight="1">
      <c r="A6" s="380" t="s">
        <v>13</v>
      </c>
      <c r="B6" s="380"/>
      <c r="C6" s="380"/>
      <c r="D6" s="380"/>
      <c r="E6" s="380"/>
      <c r="F6" s="150"/>
      <c r="G6" s="150"/>
      <c r="H6" s="151"/>
      <c r="I6" s="151"/>
      <c r="J6" s="152"/>
      <c r="K6" s="152"/>
      <c r="L6" s="152"/>
      <c r="M6" s="152"/>
      <c r="N6" s="152"/>
      <c r="O6" s="152"/>
      <c r="P6" s="152"/>
      <c r="R6" s="381" t="s">
        <v>14</v>
      </c>
      <c r="S6" s="381"/>
      <c r="T6" s="381"/>
      <c r="U6" s="381"/>
      <c r="V6" s="381"/>
      <c r="W6" s="381"/>
      <c r="X6" s="321"/>
    </row>
    <row r="7" spans="1:24" s="154" customFormat="1" ht="13.5" customHeight="1">
      <c r="A7" s="382" t="s">
        <v>15</v>
      </c>
      <c r="B7" s="376" t="s">
        <v>16</v>
      </c>
      <c r="C7" s="383" t="s">
        <v>17</v>
      </c>
      <c r="D7" s="383" t="s">
        <v>18</v>
      </c>
      <c r="E7" s="376" t="s">
        <v>90</v>
      </c>
      <c r="F7" s="376" t="s">
        <v>20</v>
      </c>
      <c r="G7" s="376" t="s">
        <v>21</v>
      </c>
      <c r="H7" s="390" t="s">
        <v>22</v>
      </c>
      <c r="I7" s="323"/>
      <c r="J7" s="391" t="s">
        <v>23</v>
      </c>
      <c r="K7" s="391"/>
      <c r="L7" s="391"/>
      <c r="M7" s="392" t="s">
        <v>24</v>
      </c>
      <c r="N7" s="392"/>
      <c r="O7" s="392"/>
      <c r="P7" s="391" t="s">
        <v>25</v>
      </c>
      <c r="Q7" s="391"/>
      <c r="R7" s="391"/>
      <c r="S7" s="387" t="s">
        <v>26</v>
      </c>
      <c r="T7" s="387" t="s">
        <v>27</v>
      </c>
      <c r="U7" s="387" t="s">
        <v>28</v>
      </c>
      <c r="V7" s="387" t="s">
        <v>29</v>
      </c>
      <c r="W7" s="388" t="s">
        <v>30</v>
      </c>
      <c r="X7" s="387" t="s">
        <v>31</v>
      </c>
    </row>
    <row r="8" spans="1:24" s="154" customFormat="1" ht="34.5" customHeight="1">
      <c r="A8" s="382"/>
      <c r="B8" s="376"/>
      <c r="C8" s="383"/>
      <c r="D8" s="383"/>
      <c r="E8" s="376"/>
      <c r="F8" s="376"/>
      <c r="G8" s="376"/>
      <c r="H8" s="390"/>
      <c r="I8" s="323"/>
      <c r="J8" s="324" t="s">
        <v>32</v>
      </c>
      <c r="K8" s="325" t="s">
        <v>33</v>
      </c>
      <c r="L8" s="326" t="s">
        <v>34</v>
      </c>
      <c r="M8" s="324" t="s">
        <v>32</v>
      </c>
      <c r="N8" s="325" t="s">
        <v>33</v>
      </c>
      <c r="O8" s="326" t="s">
        <v>34</v>
      </c>
      <c r="P8" s="324" t="s">
        <v>32</v>
      </c>
      <c r="Q8" s="325" t="s">
        <v>33</v>
      </c>
      <c r="R8" s="326" t="s">
        <v>34</v>
      </c>
      <c r="S8" s="387"/>
      <c r="T8" s="387"/>
      <c r="U8" s="387"/>
      <c r="V8" s="387"/>
      <c r="W8" s="388"/>
      <c r="X8" s="387"/>
    </row>
    <row r="9" spans="1:25" s="148" customFormat="1" ht="27" customHeight="1">
      <c r="A9" s="377" t="s">
        <v>88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27"/>
      <c r="Y9" s="147" t="s">
        <v>89</v>
      </c>
    </row>
    <row r="10" spans="1:24" s="18" customFormat="1" ht="46.5" customHeight="1">
      <c r="A10" s="389" t="s">
        <v>35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22"/>
    </row>
    <row r="11" spans="1:24" s="162" customFormat="1" ht="46.5" customHeight="1">
      <c r="A11" s="155">
        <f>RANK(W11,$W$11:$W$13)</f>
        <v>1</v>
      </c>
      <c r="B11" s="75" t="s">
        <v>59</v>
      </c>
      <c r="C11" s="76" t="s">
        <v>60</v>
      </c>
      <c r="D11" s="77">
        <v>3</v>
      </c>
      <c r="E11" s="48" t="s">
        <v>91</v>
      </c>
      <c r="F11" s="49" t="s">
        <v>92</v>
      </c>
      <c r="G11" s="117" t="s">
        <v>93</v>
      </c>
      <c r="H11" s="36" t="s">
        <v>13</v>
      </c>
      <c r="I11" s="156"/>
      <c r="J11" s="157">
        <v>178.5</v>
      </c>
      <c r="K11" s="158">
        <f>J11/2.6</f>
        <v>68.65384615384615</v>
      </c>
      <c r="L11" s="159">
        <f>RANK(K11,K$11:K$13,0)</f>
        <v>1</v>
      </c>
      <c r="M11" s="157">
        <v>177</v>
      </c>
      <c r="N11" s="158">
        <f>M11/2.6</f>
        <v>68.07692307692308</v>
      </c>
      <c r="O11" s="159">
        <f>RANK(N11,N$11:N$13,0)</f>
        <v>1</v>
      </c>
      <c r="P11" s="157">
        <v>178.5</v>
      </c>
      <c r="Q11" s="158">
        <f>P11/2.6</f>
        <v>68.65384615384615</v>
      </c>
      <c r="R11" s="159">
        <f>RANK(Q11,Q$11:Q$13,0)</f>
        <v>1</v>
      </c>
      <c r="S11" s="159"/>
      <c r="T11" s="159"/>
      <c r="U11" s="160">
        <f>P11+M11+J11</f>
        <v>534</v>
      </c>
      <c r="V11" s="161"/>
      <c r="W11" s="158">
        <f>(K11+N11+Q11)/3</f>
        <v>68.46153846153845</v>
      </c>
      <c r="X11" s="156" t="s">
        <v>94</v>
      </c>
    </row>
    <row r="12" spans="1:24" s="162" customFormat="1" ht="46.5" customHeight="1">
      <c r="A12" s="155">
        <f>RANK(W12,$W$11:$W$13)</f>
        <v>2</v>
      </c>
      <c r="B12" s="48" t="s">
        <v>95</v>
      </c>
      <c r="C12" s="49" t="s">
        <v>96</v>
      </c>
      <c r="D12" s="163"/>
      <c r="E12" s="52" t="s">
        <v>97</v>
      </c>
      <c r="F12" s="164" t="s">
        <v>98</v>
      </c>
      <c r="G12" s="33" t="s">
        <v>38</v>
      </c>
      <c r="H12" s="36" t="s">
        <v>13</v>
      </c>
      <c r="I12" s="156"/>
      <c r="J12" s="157">
        <v>158.5</v>
      </c>
      <c r="K12" s="158">
        <f>J12/2.6</f>
        <v>60.96153846153846</v>
      </c>
      <c r="L12" s="159">
        <f>RANK(K12,K$11:K$13,0)</f>
        <v>2</v>
      </c>
      <c r="M12" s="157">
        <v>159</v>
      </c>
      <c r="N12" s="158">
        <f>M12/2.6</f>
        <v>61.15384615384615</v>
      </c>
      <c r="O12" s="159">
        <f>RANK(N12,N$11:N$13,0)</f>
        <v>2</v>
      </c>
      <c r="P12" s="157">
        <v>170</v>
      </c>
      <c r="Q12" s="158">
        <f>P12/2.6</f>
        <v>65.38461538461539</v>
      </c>
      <c r="R12" s="159">
        <f>RANK(Q12,Q$11:Q$13,0)</f>
        <v>2</v>
      </c>
      <c r="S12" s="159"/>
      <c r="T12" s="159"/>
      <c r="U12" s="160">
        <f>P12+M12+J12</f>
        <v>487.5</v>
      </c>
      <c r="V12" s="161"/>
      <c r="W12" s="158">
        <f>(K12+N12+Q12)/3</f>
        <v>62.5</v>
      </c>
      <c r="X12" s="156" t="s">
        <v>94</v>
      </c>
    </row>
    <row r="13" spans="1:24" s="162" customFormat="1" ht="46.5" customHeight="1">
      <c r="A13" s="155">
        <f>RANK(W13,$W$11:$W$13)</f>
        <v>3</v>
      </c>
      <c r="B13" s="75" t="s">
        <v>99</v>
      </c>
      <c r="C13" s="76" t="s">
        <v>100</v>
      </c>
      <c r="D13" s="50"/>
      <c r="E13" s="75" t="s">
        <v>101</v>
      </c>
      <c r="F13" s="49" t="s">
        <v>102</v>
      </c>
      <c r="G13" s="33" t="s">
        <v>38</v>
      </c>
      <c r="H13" s="46" t="s">
        <v>13</v>
      </c>
      <c r="I13" s="156"/>
      <c r="J13" s="157">
        <v>150.5</v>
      </c>
      <c r="K13" s="158">
        <f>J13/2.6-0.5</f>
        <v>57.38461538461538</v>
      </c>
      <c r="L13" s="159">
        <f>RANK(K13,K$11:K$13,0)</f>
        <v>3</v>
      </c>
      <c r="M13" s="157">
        <v>152.5</v>
      </c>
      <c r="N13" s="158">
        <f>M13/2.6-0.5</f>
        <v>58.15384615384615</v>
      </c>
      <c r="O13" s="159">
        <f>RANK(N13,N$11:N$13,0)</f>
        <v>3</v>
      </c>
      <c r="P13" s="157">
        <v>165</v>
      </c>
      <c r="Q13" s="158">
        <f>P13/2.6-0.5</f>
        <v>62.96153846153846</v>
      </c>
      <c r="R13" s="159">
        <f>RANK(Q13,Q$11:Q$13,0)</f>
        <v>3</v>
      </c>
      <c r="S13" s="159">
        <v>1</v>
      </c>
      <c r="T13" s="159"/>
      <c r="U13" s="160">
        <f>P13+M13+J13</f>
        <v>468</v>
      </c>
      <c r="V13" s="161"/>
      <c r="W13" s="158">
        <f>(K13+N13+Q13)/3</f>
        <v>59.5</v>
      </c>
      <c r="X13" s="156" t="s">
        <v>103</v>
      </c>
    </row>
    <row r="14" spans="1:24" s="18" customFormat="1" ht="46.5" customHeight="1">
      <c r="A14" s="384" t="s">
        <v>39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6"/>
    </row>
    <row r="15" spans="1:27" s="168" customFormat="1" ht="46.5" customHeight="1">
      <c r="A15" s="155">
        <f>RANK(W15,$W$15:$W$16)</f>
        <v>1</v>
      </c>
      <c r="B15" s="75" t="s">
        <v>104</v>
      </c>
      <c r="C15" s="76" t="s">
        <v>105</v>
      </c>
      <c r="D15" s="50" t="s">
        <v>106</v>
      </c>
      <c r="E15" s="48" t="s">
        <v>107</v>
      </c>
      <c r="F15" s="49"/>
      <c r="G15" s="117" t="s">
        <v>38</v>
      </c>
      <c r="H15" s="165" t="s">
        <v>13</v>
      </c>
      <c r="I15" s="166"/>
      <c r="J15" s="157">
        <v>157</v>
      </c>
      <c r="K15" s="158">
        <f>J15/2.6</f>
        <v>60.38461538461538</v>
      </c>
      <c r="L15" s="159">
        <f>RANK(K15,$K$15:$K$16,0)</f>
        <v>2</v>
      </c>
      <c r="M15" s="157">
        <v>163.5</v>
      </c>
      <c r="N15" s="158">
        <f>M15/2.6</f>
        <v>62.88461538461538</v>
      </c>
      <c r="O15" s="159">
        <f>RANK(N15,$N$15:$N$16,0)</f>
        <v>1</v>
      </c>
      <c r="P15" s="157">
        <v>173.5</v>
      </c>
      <c r="Q15" s="158">
        <f>P15/2.6</f>
        <v>66.73076923076923</v>
      </c>
      <c r="R15" s="159">
        <f>RANK(Q15,$Q$15:$Q$16,0)</f>
        <v>1</v>
      </c>
      <c r="S15" s="159"/>
      <c r="T15" s="159"/>
      <c r="U15" s="160">
        <f>P15+M15+J15</f>
        <v>494</v>
      </c>
      <c r="V15" s="161"/>
      <c r="W15" s="158">
        <f>(K15+N15+Q15)/3</f>
        <v>63.333333333333336</v>
      </c>
      <c r="X15" s="167"/>
      <c r="AA15" s="169"/>
    </row>
    <row r="16" spans="1:24" s="168" customFormat="1" ht="46.5" customHeight="1">
      <c r="A16" s="155">
        <f>RANK(W16,$W$15:$W$16)</f>
        <v>2</v>
      </c>
      <c r="B16" s="45" t="s">
        <v>108</v>
      </c>
      <c r="C16" s="44" t="s">
        <v>109</v>
      </c>
      <c r="D16" s="50" t="s">
        <v>106</v>
      </c>
      <c r="E16" s="170" t="s">
        <v>110</v>
      </c>
      <c r="F16" s="79" t="s">
        <v>111</v>
      </c>
      <c r="G16" s="36" t="s">
        <v>112</v>
      </c>
      <c r="H16" s="36" t="s">
        <v>113</v>
      </c>
      <c r="I16" s="171"/>
      <c r="J16" s="172">
        <v>161.5</v>
      </c>
      <c r="K16" s="158">
        <f>J16/2.6</f>
        <v>62.11538461538461</v>
      </c>
      <c r="L16" s="159">
        <f>RANK(K16,$K$15:$K$16,0)</f>
        <v>1</v>
      </c>
      <c r="M16" s="172">
        <v>159</v>
      </c>
      <c r="N16" s="158">
        <f>M16/2.6</f>
        <v>61.15384615384615</v>
      </c>
      <c r="O16" s="159">
        <f>RANK(N16,$N$15:$N$16,0)</f>
        <v>2</v>
      </c>
      <c r="P16" s="172">
        <v>166.5</v>
      </c>
      <c r="Q16" s="158">
        <f>P16/2.6</f>
        <v>64.03846153846153</v>
      </c>
      <c r="R16" s="159">
        <f>RANK(Q16,$Q$15:$Q$16,0)</f>
        <v>2</v>
      </c>
      <c r="S16" s="173"/>
      <c r="T16" s="173"/>
      <c r="U16" s="160">
        <f>P16+M16+J16</f>
        <v>487</v>
      </c>
      <c r="V16" s="174"/>
      <c r="W16" s="175">
        <f>(K16+N16+Q16)/3</f>
        <v>62.43589743589744</v>
      </c>
      <c r="X16" s="176"/>
    </row>
    <row r="17" spans="1:24" s="18" customFormat="1" ht="46.5" customHeight="1">
      <c r="A17" s="384" t="s">
        <v>114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6"/>
    </row>
    <row r="18" spans="1:24" s="18" customFormat="1" ht="33" customHeight="1">
      <c r="A18" s="384" t="s">
        <v>115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6"/>
    </row>
    <row r="19" spans="1:24" s="168" customFormat="1" ht="46.5" customHeight="1">
      <c r="A19" s="155">
        <f>RANK(W19,$W$19:$W$120)</f>
        <v>1</v>
      </c>
      <c r="B19" s="31" t="s">
        <v>116</v>
      </c>
      <c r="C19" s="114" t="s">
        <v>117</v>
      </c>
      <c r="D19" s="50">
        <v>2</v>
      </c>
      <c r="E19" s="45" t="s">
        <v>118</v>
      </c>
      <c r="F19" s="35" t="s">
        <v>119</v>
      </c>
      <c r="G19" s="60" t="s">
        <v>38</v>
      </c>
      <c r="H19" s="71" t="s">
        <v>13</v>
      </c>
      <c r="I19" s="166"/>
      <c r="J19" s="157">
        <v>216.5</v>
      </c>
      <c r="K19" s="158">
        <f>J19/3.3</f>
        <v>65.60606060606061</v>
      </c>
      <c r="L19" s="159">
        <f>RANK(K19,$K$19:$K$20,0)</f>
        <v>1</v>
      </c>
      <c r="M19" s="157">
        <v>213</v>
      </c>
      <c r="N19" s="158">
        <f>M19/3.3</f>
        <v>64.54545454545455</v>
      </c>
      <c r="O19" s="159">
        <f>RANK(N19,$N$19:$N$20,0)</f>
        <v>2</v>
      </c>
      <c r="P19" s="157">
        <v>215</v>
      </c>
      <c r="Q19" s="158">
        <f>P19/3.3</f>
        <v>65.15151515151516</v>
      </c>
      <c r="R19" s="159">
        <f>RANK(Q19,$Q$19:$Q$20,0)</f>
        <v>1</v>
      </c>
      <c r="S19" s="159"/>
      <c r="T19" s="159"/>
      <c r="U19" s="160">
        <f>P19+M19+J19</f>
        <v>644.5</v>
      </c>
      <c r="V19" s="161"/>
      <c r="W19" s="158">
        <f>(K19+N19+Q19)/3</f>
        <v>65.1010101010101</v>
      </c>
      <c r="X19" s="147"/>
    </row>
    <row r="20" spans="1:24" s="168" customFormat="1" ht="46.5" customHeight="1">
      <c r="A20" s="155">
        <f>RANK(W20,$W$19:$W$20)</f>
        <v>2</v>
      </c>
      <c r="B20" s="31" t="s">
        <v>116</v>
      </c>
      <c r="C20" s="114" t="s">
        <v>117</v>
      </c>
      <c r="D20" s="50">
        <v>2</v>
      </c>
      <c r="E20" s="34" t="s">
        <v>120</v>
      </c>
      <c r="F20" s="35" t="s">
        <v>121</v>
      </c>
      <c r="G20" s="177" t="s">
        <v>122</v>
      </c>
      <c r="H20" s="36" t="s">
        <v>13</v>
      </c>
      <c r="I20" s="166"/>
      <c r="J20" s="157">
        <v>206.5</v>
      </c>
      <c r="K20" s="158">
        <f>J20/3.3</f>
        <v>62.57575757575758</v>
      </c>
      <c r="L20" s="159">
        <f>RANK(K20,$K$19:$K$20,0)</f>
        <v>2</v>
      </c>
      <c r="M20" s="157">
        <v>215</v>
      </c>
      <c r="N20" s="158">
        <f>M20/3.3</f>
        <v>65.15151515151516</v>
      </c>
      <c r="O20" s="159">
        <f>RANK(N20,$N$19:$N$20,0)</f>
        <v>1</v>
      </c>
      <c r="P20" s="157">
        <v>213.5</v>
      </c>
      <c r="Q20" s="158">
        <f>P20/3.3</f>
        <v>64.6969696969697</v>
      </c>
      <c r="R20" s="159">
        <f>RANK(Q20,$Q$19:$Q$20,0)</f>
        <v>2</v>
      </c>
      <c r="S20" s="159"/>
      <c r="T20" s="159"/>
      <c r="U20" s="160">
        <f>P20+M20+J20</f>
        <v>635</v>
      </c>
      <c r="V20" s="161"/>
      <c r="W20" s="158">
        <f>(K20+N20+Q20)/3</f>
        <v>64.14141414141415</v>
      </c>
      <c r="X20" s="147"/>
    </row>
    <row r="21" spans="1:24" s="18" customFormat="1" ht="33" customHeight="1">
      <c r="A21" s="384" t="s">
        <v>123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6"/>
    </row>
    <row r="22" spans="1:24" s="168" customFormat="1" ht="46.5" customHeight="1">
      <c r="A22" s="155">
        <f>RANK(W22,$W$22:$W$22)</f>
        <v>1</v>
      </c>
      <c r="B22" s="48" t="s">
        <v>124</v>
      </c>
      <c r="C22" s="49" t="s">
        <v>125</v>
      </c>
      <c r="D22" s="50">
        <v>1</v>
      </c>
      <c r="E22" s="75" t="s">
        <v>126</v>
      </c>
      <c r="F22" s="79" t="s">
        <v>127</v>
      </c>
      <c r="G22" s="117" t="s">
        <v>128</v>
      </c>
      <c r="H22" s="36" t="s">
        <v>13</v>
      </c>
      <c r="I22" s="166"/>
      <c r="J22" s="157">
        <v>206.5</v>
      </c>
      <c r="K22" s="158">
        <f>J22/3.3</f>
        <v>62.57575757575758</v>
      </c>
      <c r="L22" s="159">
        <f>RANK(K22,$K$22:$K$22,0)</f>
        <v>1</v>
      </c>
      <c r="M22" s="157">
        <v>207.5</v>
      </c>
      <c r="N22" s="158">
        <f>M22/3.3</f>
        <v>62.87878787878788</v>
      </c>
      <c r="O22" s="159">
        <f>RANK(N22,$N$22:$N$22,0)</f>
        <v>1</v>
      </c>
      <c r="P22" s="157">
        <v>203</v>
      </c>
      <c r="Q22" s="158">
        <f>P22/3.3</f>
        <v>61.515151515151516</v>
      </c>
      <c r="R22" s="159">
        <f>RANK(Q22,$Q$22:$Q$22,0)</f>
        <v>1</v>
      </c>
      <c r="S22" s="159"/>
      <c r="T22" s="159"/>
      <c r="U22" s="160">
        <f>P22+M22+J22</f>
        <v>617</v>
      </c>
      <c r="V22" s="161"/>
      <c r="W22" s="158">
        <f>(K22+N22+Q22)/3</f>
        <v>62.32323232323233</v>
      </c>
      <c r="X22" s="147"/>
    </row>
    <row r="23" spans="1:23" s="81" customFormat="1" ht="61.5" customHeight="1">
      <c r="A23" s="80" t="s">
        <v>62</v>
      </c>
      <c r="E23" s="82"/>
      <c r="H23" s="83" t="s">
        <v>63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W23" s="178"/>
    </row>
    <row r="24" spans="1:23" s="84" customFormat="1" ht="61.5" customHeight="1">
      <c r="A24" s="80" t="s">
        <v>64</v>
      </c>
      <c r="B24" s="81"/>
      <c r="C24" s="81"/>
      <c r="D24" s="81"/>
      <c r="E24" s="82"/>
      <c r="F24" s="81"/>
      <c r="G24" s="81"/>
      <c r="H24" s="87" t="s">
        <v>65</v>
      </c>
      <c r="R24" s="85"/>
      <c r="W24" s="86"/>
    </row>
    <row r="25" spans="1:24" s="13" customFormat="1" ht="39" customHeight="1" hidden="1">
      <c r="A25" s="179" t="s">
        <v>129</v>
      </c>
      <c r="C25" s="180"/>
      <c r="D25" s="180"/>
      <c r="F25" s="180"/>
      <c r="G25" s="180"/>
      <c r="H25" s="181" t="s">
        <v>130</v>
      </c>
      <c r="I25" s="181"/>
      <c r="J25" s="182"/>
      <c r="L25" s="183"/>
      <c r="M25" s="184"/>
      <c r="N25" s="185"/>
      <c r="O25" s="183"/>
      <c r="P25" s="184"/>
      <c r="Q25" s="185"/>
      <c r="R25" s="183"/>
      <c r="S25" s="183"/>
      <c r="T25" s="183"/>
      <c r="U25" s="183"/>
      <c r="V25" s="183"/>
      <c r="W25" s="183"/>
      <c r="X25" s="183"/>
    </row>
    <row r="26" ht="12.75">
      <c r="W26" s="186"/>
    </row>
  </sheetData>
  <sheetProtection selectLockedCells="1" selectUnlockedCells="1"/>
  <mergeCells count="29">
    <mergeCell ref="A14:X14"/>
    <mergeCell ref="A17:X17"/>
    <mergeCell ref="A18:X18"/>
    <mergeCell ref="A21:X21"/>
    <mergeCell ref="T7:T8"/>
    <mergeCell ref="U7:U8"/>
    <mergeCell ref="V7:V8"/>
    <mergeCell ref="W7:W8"/>
    <mergeCell ref="X7:X8"/>
    <mergeCell ref="A10:W10"/>
    <mergeCell ref="G7:G8"/>
    <mergeCell ref="H7:H8"/>
    <mergeCell ref="J7:L7"/>
    <mergeCell ref="M7:O7"/>
    <mergeCell ref="P7:R7"/>
    <mergeCell ref="S7:S8"/>
    <mergeCell ref="F7:F8"/>
    <mergeCell ref="A2:W2"/>
    <mergeCell ref="A3:W3"/>
    <mergeCell ref="A9:W9"/>
    <mergeCell ref="A4:X4"/>
    <mergeCell ref="A5:Y5"/>
    <mergeCell ref="A6:E6"/>
    <mergeCell ref="R6:W6"/>
    <mergeCell ref="A7:A8"/>
    <mergeCell ref="B7:B8"/>
    <mergeCell ref="C7:C8"/>
    <mergeCell ref="D7:D8"/>
    <mergeCell ref="E7:E8"/>
  </mergeCells>
  <conditionalFormatting sqref="B15">
    <cfRule type="duplicateValues" priority="1" dxfId="0" stopIfTrue="1">
      <formula>AND(COUNTIF($B$15:$B$15,B15)&gt;1,NOT(ISBLANK(B15)))</formula>
    </cfRule>
  </conditionalFormatting>
  <conditionalFormatting sqref="B11:B13">
    <cfRule type="duplicateValues" priority="2" dxfId="0" stopIfTrue="1">
      <formula>AND(COUNTIF($B$11:$B$13,B11)&gt;1,NOT(ISBLANK(B11)))</formula>
    </cfRule>
  </conditionalFormatting>
  <printOptions horizontalCentered="1"/>
  <pageMargins left="0" right="0" top="0" bottom="0" header="0.5118055555555555" footer="0.5118055555555555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J24"/>
  <sheetViews>
    <sheetView view="pageBreakPreview" zoomScale="90" zoomScaleSheetLayoutView="90" workbookViewId="0" topLeftCell="A2">
      <selection activeCell="A6" sqref="A6:X6"/>
    </sheetView>
  </sheetViews>
  <sheetFormatPr defaultColWidth="10.66015625" defaultRowHeight="12.75"/>
  <cols>
    <col min="1" max="1" width="6.83203125" style="88" customWidth="1"/>
    <col min="2" max="2" width="24.66015625" style="88" customWidth="1"/>
    <col min="3" max="3" width="10.66015625" style="88" hidden="1" customWidth="1"/>
    <col min="4" max="4" width="6.33203125" style="89" customWidth="1"/>
    <col min="5" max="5" width="48.5" style="223" customWidth="1"/>
    <col min="6" max="6" width="10.66015625" style="88" hidden="1" customWidth="1"/>
    <col min="7" max="7" width="10.66015625" style="89" hidden="1" customWidth="1"/>
    <col min="8" max="8" width="29" style="88" customWidth="1"/>
    <col min="9" max="9" width="10.66015625" style="88" hidden="1" customWidth="1"/>
    <col min="10" max="10" width="8.33203125" style="90" customWidth="1"/>
    <col min="11" max="11" width="10.66015625" style="91" customWidth="1"/>
    <col min="12" max="12" width="5.83203125" style="88" customWidth="1"/>
    <col min="13" max="13" width="9.16015625" style="90" customWidth="1"/>
    <col min="14" max="14" width="11.83203125" style="91" customWidth="1"/>
    <col min="15" max="15" width="5.83203125" style="88" customWidth="1"/>
    <col min="16" max="16" width="8.66015625" style="90" customWidth="1"/>
    <col min="17" max="17" width="11" style="91" customWidth="1"/>
    <col min="18" max="18" width="6" style="88" customWidth="1"/>
    <col min="19" max="20" width="4.5" style="88" customWidth="1"/>
    <col min="21" max="21" width="8.83203125" style="88" customWidth="1"/>
    <col min="22" max="22" width="10.66015625" style="88" hidden="1" customWidth="1"/>
    <col min="23" max="23" width="12.16015625" style="91" customWidth="1"/>
    <col min="24" max="24" width="5.5" style="88" customWidth="1"/>
    <col min="25" max="27" width="10.66015625" style="88" customWidth="1"/>
    <col min="28" max="16384" width="10.66015625" style="88" customWidth="1"/>
  </cols>
  <sheetData>
    <row r="1" spans="1:36" s="9" customFormat="1" ht="13.8" hidden="1">
      <c r="A1" s="1" t="s">
        <v>0</v>
      </c>
      <c r="B1" s="2"/>
      <c r="C1" s="1" t="s">
        <v>1</v>
      </c>
      <c r="D1" s="3"/>
      <c r="E1" s="191"/>
      <c r="F1" s="1" t="s">
        <v>2</v>
      </c>
      <c r="G1" s="4"/>
      <c r="H1" s="2"/>
      <c r="I1" s="2"/>
      <c r="J1" s="5"/>
      <c r="K1" s="6" t="s">
        <v>3</v>
      </c>
      <c r="L1" s="7"/>
      <c r="M1" s="5"/>
      <c r="N1" s="6" t="s">
        <v>4</v>
      </c>
      <c r="O1" s="7"/>
      <c r="P1" s="5"/>
      <c r="Q1" s="6" t="s">
        <v>5</v>
      </c>
      <c r="R1" s="7"/>
      <c r="S1" s="7"/>
      <c r="T1" s="7"/>
      <c r="U1" s="7"/>
      <c r="V1" s="7"/>
      <c r="W1" s="8" t="s">
        <v>6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J1" s="10"/>
    </row>
    <row r="2" spans="1:23" s="92" customFormat="1" ht="27.75" customHeight="1">
      <c r="A2" s="330" t="s">
        <v>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</row>
    <row r="3" spans="1:25" s="192" customFormat="1" ht="18" customHeight="1" hidden="1">
      <c r="A3" s="395" t="s">
        <v>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12"/>
      <c r="Y3" s="12"/>
    </row>
    <row r="4" spans="1:25" s="193" customFormat="1" ht="24" customHeight="1">
      <c r="A4" s="395" t="s">
        <v>131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Y4" s="194" t="s">
        <v>89</v>
      </c>
    </row>
    <row r="5" spans="1:25" s="195" customFormat="1" ht="20.25" customHeight="1">
      <c r="A5" s="396" t="s">
        <v>9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17" t="s">
        <v>10</v>
      </c>
    </row>
    <row r="6" spans="1:25" s="19" customFormat="1" ht="24.75" customHeight="1">
      <c r="A6" s="334" t="s">
        <v>12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196"/>
    </row>
    <row r="7" spans="1:24" s="23" customFormat="1" ht="21.75" customHeight="1">
      <c r="A7" s="328" t="s">
        <v>13</v>
      </c>
      <c r="B7" s="328"/>
      <c r="C7" s="328"/>
      <c r="D7" s="328"/>
      <c r="E7" s="328"/>
      <c r="F7" s="20"/>
      <c r="G7" s="20"/>
      <c r="H7" s="21"/>
      <c r="I7" s="21"/>
      <c r="J7" s="22"/>
      <c r="K7" s="22"/>
      <c r="L7" s="22"/>
      <c r="M7" s="22"/>
      <c r="N7" s="22"/>
      <c r="O7" s="22"/>
      <c r="P7" s="22"/>
      <c r="R7" s="397" t="s">
        <v>14</v>
      </c>
      <c r="S7" s="397"/>
      <c r="T7" s="397"/>
      <c r="U7" s="397"/>
      <c r="V7" s="397"/>
      <c r="W7" s="397"/>
      <c r="X7" s="197"/>
    </row>
    <row r="8" spans="1:24" s="25" customFormat="1" ht="13.5" customHeight="1">
      <c r="A8" s="405" t="s">
        <v>15</v>
      </c>
      <c r="B8" s="394" t="s">
        <v>16</v>
      </c>
      <c r="C8" s="393" t="s">
        <v>17</v>
      </c>
      <c r="D8" s="393" t="s">
        <v>18</v>
      </c>
      <c r="E8" s="394" t="s">
        <v>90</v>
      </c>
      <c r="F8" s="394" t="s">
        <v>20</v>
      </c>
      <c r="G8" s="394" t="s">
        <v>21</v>
      </c>
      <c r="H8" s="402" t="s">
        <v>22</v>
      </c>
      <c r="I8" s="198"/>
      <c r="J8" s="403" t="s">
        <v>23</v>
      </c>
      <c r="K8" s="403"/>
      <c r="L8" s="403"/>
      <c r="M8" s="404" t="s">
        <v>24</v>
      </c>
      <c r="N8" s="404"/>
      <c r="O8" s="404"/>
      <c r="P8" s="403" t="s">
        <v>25</v>
      </c>
      <c r="Q8" s="403"/>
      <c r="R8" s="403"/>
      <c r="S8" s="398" t="s">
        <v>26</v>
      </c>
      <c r="T8" s="398" t="s">
        <v>27</v>
      </c>
      <c r="U8" s="398" t="s">
        <v>28</v>
      </c>
      <c r="V8" s="398" t="s">
        <v>29</v>
      </c>
      <c r="W8" s="399" t="s">
        <v>30</v>
      </c>
      <c r="X8" s="398" t="s">
        <v>31</v>
      </c>
    </row>
    <row r="9" spans="1:24" s="25" customFormat="1" ht="50.25" customHeight="1">
      <c r="A9" s="405"/>
      <c r="B9" s="394"/>
      <c r="C9" s="393"/>
      <c r="D9" s="393"/>
      <c r="E9" s="394"/>
      <c r="F9" s="394"/>
      <c r="G9" s="394"/>
      <c r="H9" s="402"/>
      <c r="I9" s="198"/>
      <c r="J9" s="199" t="s">
        <v>32</v>
      </c>
      <c r="K9" s="200" t="s">
        <v>33</v>
      </c>
      <c r="L9" s="201" t="s">
        <v>34</v>
      </c>
      <c r="M9" s="199" t="s">
        <v>32</v>
      </c>
      <c r="N9" s="200" t="s">
        <v>33</v>
      </c>
      <c r="O9" s="201" t="s">
        <v>34</v>
      </c>
      <c r="P9" s="199" t="s">
        <v>32</v>
      </c>
      <c r="Q9" s="200" t="s">
        <v>33</v>
      </c>
      <c r="R9" s="201" t="s">
        <v>34</v>
      </c>
      <c r="S9" s="398"/>
      <c r="T9" s="398"/>
      <c r="U9" s="398"/>
      <c r="V9" s="398"/>
      <c r="W9" s="399"/>
      <c r="X9" s="398"/>
    </row>
    <row r="10" spans="1:24" s="25" customFormat="1" ht="27" customHeight="1">
      <c r="A10" s="400" t="s">
        <v>132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</row>
    <row r="11" spans="1:27" s="18" customFormat="1" ht="33" customHeight="1">
      <c r="A11" s="202">
        <f>RANK(W11,$W$11:$W$13)</f>
        <v>1</v>
      </c>
      <c r="B11" s="48" t="s">
        <v>133</v>
      </c>
      <c r="C11" s="49" t="s">
        <v>134</v>
      </c>
      <c r="D11" s="50"/>
      <c r="E11" s="170" t="s">
        <v>135</v>
      </c>
      <c r="F11" s="35"/>
      <c r="G11" s="117" t="s">
        <v>38</v>
      </c>
      <c r="H11" s="36" t="s">
        <v>13</v>
      </c>
      <c r="I11" s="37"/>
      <c r="J11" s="203">
        <v>149.5</v>
      </c>
      <c r="K11" s="204">
        <f>J11/2.2</f>
        <v>67.95454545454545</v>
      </c>
      <c r="L11" s="205">
        <f>RANK(K11,$K$11:$K$13,0)</f>
        <v>1</v>
      </c>
      <c r="M11" s="203">
        <v>145.5</v>
      </c>
      <c r="N11" s="204">
        <f>M11/2.2</f>
        <v>66.13636363636363</v>
      </c>
      <c r="O11" s="205">
        <f>RANK(N11,$N$11:$N$13,0)</f>
        <v>2</v>
      </c>
      <c r="P11" s="203">
        <v>150</v>
      </c>
      <c r="Q11" s="204">
        <f>P11/2.2</f>
        <v>68.18181818181817</v>
      </c>
      <c r="R11" s="205">
        <f>RANK(Q11,$Q$11:$Q$13,0)</f>
        <v>2</v>
      </c>
      <c r="S11" s="205"/>
      <c r="T11" s="205"/>
      <c r="U11" s="206">
        <f>P11+M11+J11</f>
        <v>445</v>
      </c>
      <c r="V11" s="207"/>
      <c r="W11" s="204">
        <f>(K11+N11+Q11)/3</f>
        <v>67.42424242424242</v>
      </c>
      <c r="X11" s="194" t="s">
        <v>94</v>
      </c>
      <c r="AA11" s="208"/>
    </row>
    <row r="12" spans="1:27" s="18" customFormat="1" ht="33" customHeight="1">
      <c r="A12" s="202">
        <f>RANK(W12,$W$11:$W$13)</f>
        <v>2</v>
      </c>
      <c r="B12" s="31" t="s">
        <v>136</v>
      </c>
      <c r="C12" s="209" t="s">
        <v>137</v>
      </c>
      <c r="D12" s="77" t="s">
        <v>94</v>
      </c>
      <c r="E12" s="45" t="s">
        <v>138</v>
      </c>
      <c r="F12" s="35" t="s">
        <v>139</v>
      </c>
      <c r="G12" s="71" t="s">
        <v>38</v>
      </c>
      <c r="H12" s="46" t="s">
        <v>13</v>
      </c>
      <c r="I12" s="37"/>
      <c r="J12" s="203">
        <v>141</v>
      </c>
      <c r="K12" s="204">
        <f>J12/2.2</f>
        <v>64.09090909090908</v>
      </c>
      <c r="L12" s="205">
        <f>RANK(K12,$K$11:$K$13,0)</f>
        <v>2</v>
      </c>
      <c r="M12" s="203">
        <v>147.5</v>
      </c>
      <c r="N12" s="204">
        <f>M12/2.2</f>
        <v>67.04545454545455</v>
      </c>
      <c r="O12" s="205">
        <f>RANK(N12,$N$11:$N$13,0)</f>
        <v>1</v>
      </c>
      <c r="P12" s="203">
        <v>151</v>
      </c>
      <c r="Q12" s="204">
        <f>P12/2.2</f>
        <v>68.63636363636363</v>
      </c>
      <c r="R12" s="205">
        <f>RANK(Q12,$Q$11:$Q$13,0)</f>
        <v>1</v>
      </c>
      <c r="S12" s="205"/>
      <c r="T12" s="205"/>
      <c r="U12" s="206">
        <f>P12+M12+J12</f>
        <v>439.5</v>
      </c>
      <c r="V12" s="207"/>
      <c r="W12" s="204">
        <f>(K12+N12+Q12)/3</f>
        <v>66.59090909090908</v>
      </c>
      <c r="X12" s="194" t="s">
        <v>94</v>
      </c>
      <c r="AA12" s="208"/>
    </row>
    <row r="13" spans="1:27" s="18" customFormat="1" ht="33" customHeight="1">
      <c r="A13" s="202">
        <f>RANK(W13,$W$11:$W$13)</f>
        <v>3</v>
      </c>
      <c r="B13" s="48" t="s">
        <v>133</v>
      </c>
      <c r="C13" s="49" t="s">
        <v>134</v>
      </c>
      <c r="D13" s="50"/>
      <c r="E13" s="75" t="s">
        <v>140</v>
      </c>
      <c r="F13" s="35"/>
      <c r="G13" s="117" t="s">
        <v>141</v>
      </c>
      <c r="H13" s="36" t="s">
        <v>13</v>
      </c>
      <c r="I13" s="37"/>
      <c r="J13" s="203">
        <v>138</v>
      </c>
      <c r="K13" s="204">
        <f>J13/2.2</f>
        <v>62.72727272727272</v>
      </c>
      <c r="L13" s="205">
        <f>RANK(K13,$K$11:$K$13,0)</f>
        <v>3</v>
      </c>
      <c r="M13" s="203">
        <v>137.5</v>
      </c>
      <c r="N13" s="204">
        <f>M13/2.2</f>
        <v>62.49999999999999</v>
      </c>
      <c r="O13" s="205">
        <f>RANK(N13,$N$11:$N$13,0)</f>
        <v>3</v>
      </c>
      <c r="P13" s="203">
        <v>150</v>
      </c>
      <c r="Q13" s="204">
        <f>P13/2.2</f>
        <v>68.18181818181817</v>
      </c>
      <c r="R13" s="205">
        <f>RANK(Q13,$Q$11:$Q$13,0)</f>
        <v>2</v>
      </c>
      <c r="S13" s="205"/>
      <c r="T13" s="205"/>
      <c r="U13" s="206">
        <f>P13+M13+J13</f>
        <v>425.5</v>
      </c>
      <c r="V13" s="207"/>
      <c r="W13" s="204">
        <f>(K13+N13+Q13)/3</f>
        <v>64.46969696969695</v>
      </c>
      <c r="X13" s="194" t="s">
        <v>94</v>
      </c>
      <c r="AA13" s="208"/>
    </row>
    <row r="14" spans="1:24" s="25" customFormat="1" ht="27" customHeight="1">
      <c r="A14" s="384" t="s">
        <v>142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</row>
    <row r="15" spans="1:27" s="18" customFormat="1" ht="33" customHeight="1">
      <c r="A15" s="202">
        <f>RANK(W15,$W$15:$W$20)</f>
        <v>1</v>
      </c>
      <c r="B15" s="48" t="s">
        <v>143</v>
      </c>
      <c r="C15" s="49" t="s">
        <v>144</v>
      </c>
      <c r="D15" s="71" t="s">
        <v>70</v>
      </c>
      <c r="E15" s="45" t="s">
        <v>145</v>
      </c>
      <c r="F15" s="35"/>
      <c r="G15" s="177" t="s">
        <v>38</v>
      </c>
      <c r="H15" s="71" t="s">
        <v>13</v>
      </c>
      <c r="I15" s="37"/>
      <c r="J15" s="203">
        <v>146</v>
      </c>
      <c r="K15" s="204">
        <f>J15/2.2</f>
        <v>66.36363636363636</v>
      </c>
      <c r="L15" s="205">
        <f>RANK(K15,$K$15:$K$20,0)</f>
        <v>2</v>
      </c>
      <c r="M15" s="203">
        <v>145.5</v>
      </c>
      <c r="N15" s="204">
        <f>M15/2.2</f>
        <v>66.13636363636363</v>
      </c>
      <c r="O15" s="205">
        <f>RANK(N15,$N$15:$N$20,0)</f>
        <v>1</v>
      </c>
      <c r="P15" s="203">
        <v>152</v>
      </c>
      <c r="Q15" s="204">
        <f>P15/2.2</f>
        <v>69.09090909090908</v>
      </c>
      <c r="R15" s="205">
        <f>RANK(Q15,$Q$15:$Q$20,0)</f>
        <v>1</v>
      </c>
      <c r="S15" s="205"/>
      <c r="T15" s="205"/>
      <c r="U15" s="206">
        <f>P15+M15+J15</f>
        <v>443.5</v>
      </c>
      <c r="V15" s="207"/>
      <c r="W15" s="204">
        <f>(K15+N15+Q15)/3</f>
        <v>67.19696969696969</v>
      </c>
      <c r="X15" s="194"/>
      <c r="AA15" s="208"/>
    </row>
    <row r="16" spans="1:24" s="25" customFormat="1" ht="27" customHeight="1">
      <c r="A16" s="384" t="s">
        <v>146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</row>
    <row r="17" spans="1:27" s="18" customFormat="1" ht="33" customHeight="1">
      <c r="A17" s="202">
        <f>RANK(W17,$W$17:$W$20)</f>
        <v>1</v>
      </c>
      <c r="B17" s="31" t="s">
        <v>147</v>
      </c>
      <c r="C17" s="114" t="s">
        <v>148</v>
      </c>
      <c r="D17" s="50" t="s">
        <v>106</v>
      </c>
      <c r="E17" s="170" t="s">
        <v>149</v>
      </c>
      <c r="F17" s="35"/>
      <c r="G17" s="117" t="s">
        <v>38</v>
      </c>
      <c r="H17" s="165" t="s">
        <v>13</v>
      </c>
      <c r="I17" s="37"/>
      <c r="J17" s="203">
        <v>147</v>
      </c>
      <c r="K17" s="204">
        <f>J17/2.2</f>
        <v>66.81818181818181</v>
      </c>
      <c r="L17" s="205">
        <f>RANK(K17,$K$17:$K$20,0)</f>
        <v>1</v>
      </c>
      <c r="M17" s="203">
        <v>140.5</v>
      </c>
      <c r="N17" s="204">
        <f>M17/2.2</f>
        <v>63.86363636363636</v>
      </c>
      <c r="O17" s="205">
        <f>RANK(N17,$N$17:$N$20,0)</f>
        <v>2</v>
      </c>
      <c r="P17" s="203">
        <v>145</v>
      </c>
      <c r="Q17" s="204">
        <f>P17/2.2</f>
        <v>65.9090909090909</v>
      </c>
      <c r="R17" s="205">
        <f>RANK(Q17,$Q$17:$Q$20,0)</f>
        <v>1</v>
      </c>
      <c r="S17" s="205"/>
      <c r="T17" s="205"/>
      <c r="U17" s="206">
        <f>P17+M17+J17</f>
        <v>432.5</v>
      </c>
      <c r="V17" s="207"/>
      <c r="W17" s="204">
        <f>(K17+N17+Q17)/3</f>
        <v>65.53030303030303</v>
      </c>
      <c r="X17" s="194"/>
      <c r="AA17" s="208"/>
    </row>
    <row r="18" spans="1:27" s="18" customFormat="1" ht="33" customHeight="1">
      <c r="A18" s="202">
        <f>RANK(W18,$W$17:$W$20)</f>
        <v>2</v>
      </c>
      <c r="B18" s="48" t="s">
        <v>150</v>
      </c>
      <c r="C18" s="49"/>
      <c r="D18" s="50" t="s">
        <v>106</v>
      </c>
      <c r="E18" s="45" t="s">
        <v>151</v>
      </c>
      <c r="F18" s="60"/>
      <c r="G18" s="46" t="s">
        <v>38</v>
      </c>
      <c r="H18" s="46" t="s">
        <v>13</v>
      </c>
      <c r="I18" s="37"/>
      <c r="J18" s="203">
        <v>142</v>
      </c>
      <c r="K18" s="204">
        <f>J18/2.2</f>
        <v>64.54545454545455</v>
      </c>
      <c r="L18" s="205">
        <f>RANK(K18,$K$17:$K$20,0)</f>
        <v>2</v>
      </c>
      <c r="M18" s="203">
        <v>145.5</v>
      </c>
      <c r="N18" s="204">
        <f>M18/2.2</f>
        <v>66.13636363636363</v>
      </c>
      <c r="O18" s="205">
        <f>RANK(N18,$N$17:$N$20,0)</f>
        <v>1</v>
      </c>
      <c r="P18" s="203">
        <v>142</v>
      </c>
      <c r="Q18" s="204">
        <f>P18/2.2</f>
        <v>64.54545454545455</v>
      </c>
      <c r="R18" s="205">
        <f>RANK(Q18,$Q$17:$Q$20,0)</f>
        <v>2</v>
      </c>
      <c r="S18" s="205"/>
      <c r="T18" s="205"/>
      <c r="U18" s="206">
        <f>P18+M18+J18</f>
        <v>429.5</v>
      </c>
      <c r="V18" s="207"/>
      <c r="W18" s="204">
        <f>(K18+N18+Q18)/3</f>
        <v>65.07575757575758</v>
      </c>
      <c r="X18" s="194"/>
      <c r="AA18" s="208"/>
    </row>
    <row r="19" spans="1:27" s="18" customFormat="1" ht="33" customHeight="1">
      <c r="A19" s="202">
        <f>RANK(W19,$W$17:$W$20)</f>
        <v>3</v>
      </c>
      <c r="B19" s="45" t="s">
        <v>152</v>
      </c>
      <c r="C19" s="44"/>
      <c r="D19" s="50" t="s">
        <v>106</v>
      </c>
      <c r="E19" s="75" t="s">
        <v>153</v>
      </c>
      <c r="F19" s="79" t="s">
        <v>154</v>
      </c>
      <c r="G19" s="36" t="s">
        <v>155</v>
      </c>
      <c r="H19" s="36" t="s">
        <v>113</v>
      </c>
      <c r="I19" s="37"/>
      <c r="J19" s="203">
        <v>137.5</v>
      </c>
      <c r="K19" s="204">
        <f>J19/2.2</f>
        <v>62.49999999999999</v>
      </c>
      <c r="L19" s="205">
        <f>RANK(K19,$K$17:$K$20,0)</f>
        <v>4</v>
      </c>
      <c r="M19" s="203">
        <v>134</v>
      </c>
      <c r="N19" s="204">
        <f>M19/2.2</f>
        <v>60.90909090909091</v>
      </c>
      <c r="O19" s="205">
        <f>RANK(N19,$N$17:$N$20,0)</f>
        <v>3</v>
      </c>
      <c r="P19" s="203">
        <v>136</v>
      </c>
      <c r="Q19" s="204">
        <f>P19/2.2</f>
        <v>61.81818181818181</v>
      </c>
      <c r="R19" s="205">
        <f>RANK(Q19,$Q$17:$Q$20,0)</f>
        <v>4</v>
      </c>
      <c r="S19" s="205"/>
      <c r="T19" s="205"/>
      <c r="U19" s="206">
        <f>P19+M19+J19</f>
        <v>407.5</v>
      </c>
      <c r="V19" s="207"/>
      <c r="W19" s="204">
        <f>(K19+N19+Q19)/3</f>
        <v>61.74242424242424</v>
      </c>
      <c r="X19" s="194"/>
      <c r="AA19" s="208"/>
    </row>
    <row r="20" spans="1:27" s="18" customFormat="1" ht="33" customHeight="1">
      <c r="A20" s="202">
        <f>RANK(W20,$W$17:$W$20)</f>
        <v>4</v>
      </c>
      <c r="B20" s="45" t="s">
        <v>108</v>
      </c>
      <c r="C20" s="44" t="s">
        <v>109</v>
      </c>
      <c r="D20" s="50" t="s">
        <v>106</v>
      </c>
      <c r="E20" s="75" t="s">
        <v>110</v>
      </c>
      <c r="F20" s="79" t="s">
        <v>111</v>
      </c>
      <c r="G20" s="36" t="s">
        <v>112</v>
      </c>
      <c r="H20" s="36" t="s">
        <v>113</v>
      </c>
      <c r="I20" s="37"/>
      <c r="J20" s="203">
        <v>138.5</v>
      </c>
      <c r="K20" s="204">
        <f>J20/2.2</f>
        <v>62.954545454545446</v>
      </c>
      <c r="L20" s="205">
        <f>RANK(K20,$K$17:$K$20,0)</f>
        <v>3</v>
      </c>
      <c r="M20" s="203">
        <v>129</v>
      </c>
      <c r="N20" s="204">
        <f>M20/2.2</f>
        <v>58.63636363636363</v>
      </c>
      <c r="O20" s="205">
        <f>RANK(N20,$N$17:$N$20,0)</f>
        <v>4</v>
      </c>
      <c r="P20" s="203">
        <v>139.5</v>
      </c>
      <c r="Q20" s="204">
        <f>P20/2.2</f>
        <v>63.40909090909091</v>
      </c>
      <c r="R20" s="205">
        <f>RANK(Q20,$Q$17:$Q$20,0)</f>
        <v>3</v>
      </c>
      <c r="S20" s="205"/>
      <c r="T20" s="205"/>
      <c r="U20" s="206">
        <f>P20+M20+J20</f>
        <v>407</v>
      </c>
      <c r="V20" s="207"/>
      <c r="W20" s="204">
        <f>(K20+N20+Q20)/3</f>
        <v>61.666666666666664</v>
      </c>
      <c r="X20" s="194"/>
      <c r="AA20" s="208"/>
    </row>
    <row r="21" spans="1:23" s="210" customFormat="1" ht="40.5" customHeight="1">
      <c r="A21" s="80" t="s">
        <v>62</v>
      </c>
      <c r="B21" s="81"/>
      <c r="C21" s="81"/>
      <c r="D21" s="81"/>
      <c r="E21" s="82"/>
      <c r="F21" s="81"/>
      <c r="G21" s="81"/>
      <c r="H21" s="83" t="s">
        <v>63</v>
      </c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W21" s="212"/>
    </row>
    <row r="22" spans="1:23" s="213" customFormat="1" ht="40.5" customHeight="1">
      <c r="A22" s="80" t="s">
        <v>64</v>
      </c>
      <c r="B22" s="81"/>
      <c r="C22" s="81"/>
      <c r="D22" s="81"/>
      <c r="E22" s="82"/>
      <c r="F22" s="81"/>
      <c r="G22" s="81"/>
      <c r="H22" s="87" t="s">
        <v>65</v>
      </c>
      <c r="R22" s="214"/>
      <c r="W22" s="215"/>
    </row>
    <row r="23" spans="1:24" s="112" customFormat="1" ht="39" customHeight="1" hidden="1">
      <c r="A23" s="216" t="s">
        <v>129</v>
      </c>
      <c r="C23" s="217"/>
      <c r="D23" s="217"/>
      <c r="F23" s="217"/>
      <c r="G23" s="217"/>
      <c r="H23" s="218" t="s">
        <v>130</v>
      </c>
      <c r="I23" s="218"/>
      <c r="J23" s="219"/>
      <c r="L23" s="220"/>
      <c r="M23" s="221"/>
      <c r="N23" s="222"/>
      <c r="O23" s="220"/>
      <c r="P23" s="221"/>
      <c r="Q23" s="222"/>
      <c r="R23" s="220"/>
      <c r="S23" s="220"/>
      <c r="T23" s="220"/>
      <c r="U23" s="220"/>
      <c r="V23" s="220"/>
      <c r="W23" s="220"/>
      <c r="X23" s="220"/>
    </row>
    <row r="24" ht="12.75">
      <c r="W24" s="88"/>
    </row>
  </sheetData>
  <sheetProtection selectLockedCells="1" selectUnlockedCells="1"/>
  <mergeCells count="27">
    <mergeCell ref="A14:X14"/>
    <mergeCell ref="A16:X16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  <mergeCell ref="A8:A9"/>
    <mergeCell ref="B8:B9"/>
    <mergeCell ref="C8:C9"/>
    <mergeCell ref="D8:D9"/>
    <mergeCell ref="E8:E9"/>
    <mergeCell ref="F8:F9"/>
    <mergeCell ref="A2:W2"/>
    <mergeCell ref="A3:W3"/>
    <mergeCell ref="A4:W4"/>
    <mergeCell ref="A5:X5"/>
    <mergeCell ref="A6:X6"/>
    <mergeCell ref="A7:E7"/>
    <mergeCell ref="R7:W7"/>
  </mergeCells>
  <conditionalFormatting sqref="B15">
    <cfRule type="duplicateValues" priority="5" dxfId="0" stopIfTrue="1">
      <formula>AND(COUNTIF($B$15:$B$15,B15)&gt;1,NOT(ISBLANK(B15)))</formula>
    </cfRule>
  </conditionalFormatting>
  <conditionalFormatting sqref="B19">
    <cfRule type="duplicateValues" priority="4" dxfId="0" stopIfTrue="1">
      <formula>AND(COUNTIF($B$19:$B$19,B19)&gt;1,NOT(ISBLANK(B19)))</formula>
    </cfRule>
  </conditionalFormatting>
  <conditionalFormatting sqref="B11">
    <cfRule type="duplicateValues" priority="3" dxfId="0" stopIfTrue="1">
      <formula>AND(COUNTIF($B$11:$B$11,B11)&gt;1,NOT(ISBLANK(B11)))</formula>
    </cfRule>
  </conditionalFormatting>
  <conditionalFormatting sqref="B12:B13">
    <cfRule type="duplicateValues" priority="2" dxfId="0" stopIfTrue="1">
      <formula>AND(COUNTIF($B$12:$B$13,B12)&gt;1,NOT(ISBLANK(B12)))</formula>
    </cfRule>
  </conditionalFormatting>
  <conditionalFormatting sqref="B20">
    <cfRule type="duplicateValues" priority="1" dxfId="0" stopIfTrue="1">
      <formula>AND(COUNTIF($B$20:$B$20,B20)&gt;1,NOT(ISBLANK(B20)))</formula>
    </cfRule>
  </conditionalFormatting>
  <printOptions horizontalCentered="1"/>
  <pageMargins left="0" right="0" top="0" bottom="0" header="0.5118055555555555" footer="0.5118055555555555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H30"/>
  <sheetViews>
    <sheetView view="pageBreakPreview" zoomScale="80" zoomScaleSheetLayoutView="80" workbookViewId="0" topLeftCell="A5">
      <selection activeCell="Y12" sqref="Y12"/>
    </sheetView>
  </sheetViews>
  <sheetFormatPr defaultColWidth="10.66015625" defaultRowHeight="12.75"/>
  <cols>
    <col min="1" max="1" width="6.16015625" style="284" customWidth="1"/>
    <col min="2" max="2" width="22.83203125" style="285" customWidth="1"/>
    <col min="3" max="3" width="10.66015625" style="284" hidden="1" customWidth="1"/>
    <col min="4" max="4" width="6.33203125" style="286" customWidth="1"/>
    <col min="5" max="5" width="49.33203125" style="287" customWidth="1"/>
    <col min="6" max="6" width="10.66015625" style="284" hidden="1" customWidth="1"/>
    <col min="7" max="7" width="10.66015625" style="286" hidden="1" customWidth="1"/>
    <col min="8" max="8" width="29.33203125" style="284" customWidth="1"/>
    <col min="9" max="9" width="10.66015625" style="284" hidden="1" customWidth="1"/>
    <col min="10" max="10" width="9.66015625" style="288" customWidth="1"/>
    <col min="11" max="11" width="13" style="289" customWidth="1"/>
    <col min="12" max="12" width="5.5" style="284" customWidth="1"/>
    <col min="13" max="13" width="9.16015625" style="288" customWidth="1"/>
    <col min="14" max="14" width="13" style="289" customWidth="1"/>
    <col min="15" max="15" width="5" style="284" customWidth="1"/>
    <col min="16" max="16" width="8.66015625" style="288" customWidth="1"/>
    <col min="17" max="17" width="13" style="289" customWidth="1"/>
    <col min="18" max="18" width="5.66015625" style="284" customWidth="1"/>
    <col min="19" max="19" width="4.83203125" style="284" customWidth="1"/>
    <col min="20" max="20" width="5.16015625" style="284" customWidth="1"/>
    <col min="21" max="21" width="10.16015625" style="284" customWidth="1"/>
    <col min="22" max="22" width="6.83203125" style="284" hidden="1" customWidth="1"/>
    <col min="23" max="23" width="14.66015625" style="289" customWidth="1"/>
    <col min="24" max="24" width="6.33203125" style="284" customWidth="1"/>
    <col min="25" max="16384" width="10.66015625" style="284" customWidth="1"/>
  </cols>
  <sheetData>
    <row r="1" spans="1:34" s="234" customFormat="1" ht="12.75" hidden="1">
      <c r="A1" s="224" t="s">
        <v>0</v>
      </c>
      <c r="B1" s="225"/>
      <c r="C1" s="224" t="s">
        <v>1</v>
      </c>
      <c r="D1" s="226"/>
      <c r="E1" s="227"/>
      <c r="F1" s="224" t="s">
        <v>2</v>
      </c>
      <c r="G1" s="228"/>
      <c r="H1" s="229"/>
      <c r="I1" s="229"/>
      <c r="J1" s="230"/>
      <c r="K1" s="231" t="s">
        <v>3</v>
      </c>
      <c r="L1" s="232"/>
      <c r="M1" s="230"/>
      <c r="N1" s="231" t="s">
        <v>4</v>
      </c>
      <c r="O1" s="232"/>
      <c r="P1" s="230"/>
      <c r="Q1" s="231" t="s">
        <v>5</v>
      </c>
      <c r="R1" s="232"/>
      <c r="S1" s="232"/>
      <c r="T1" s="232"/>
      <c r="U1" s="232"/>
      <c r="V1" s="232"/>
      <c r="W1" s="233" t="s">
        <v>6</v>
      </c>
      <c r="Y1" s="235"/>
      <c r="Z1" s="235"/>
      <c r="AA1" s="235"/>
      <c r="AB1" s="235"/>
      <c r="AC1" s="235"/>
      <c r="AD1" s="235"/>
      <c r="AE1" s="235"/>
      <c r="AF1" s="235"/>
      <c r="AH1" s="235"/>
    </row>
    <row r="2" spans="1:23" s="236" customFormat="1" ht="34.5" customHeight="1">
      <c r="A2" s="410" t="s">
        <v>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</row>
    <row r="3" spans="1:23" s="237" customFormat="1" ht="27.75" customHeight="1" hidden="1">
      <c r="A3" s="331" t="s">
        <v>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</row>
    <row r="4" spans="1:24" s="239" customFormat="1" ht="24" customHeight="1">
      <c r="A4" s="411" t="s">
        <v>9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238"/>
    </row>
    <row r="5" spans="1:24" s="240" customFormat="1" ht="27.75" customHeight="1">
      <c r="A5" s="334" t="s">
        <v>12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</row>
    <row r="6" spans="1:24" s="244" customFormat="1" ht="21.75" customHeight="1">
      <c r="A6" s="412" t="s">
        <v>13</v>
      </c>
      <c r="B6" s="412"/>
      <c r="C6" s="412"/>
      <c r="D6" s="412"/>
      <c r="E6" s="412"/>
      <c r="F6" s="241"/>
      <c r="G6" s="241"/>
      <c r="H6" s="242"/>
      <c r="I6" s="242"/>
      <c r="J6" s="243"/>
      <c r="K6" s="243"/>
      <c r="L6" s="243"/>
      <c r="M6" s="243"/>
      <c r="N6" s="243"/>
      <c r="O6" s="243"/>
      <c r="P6" s="243"/>
      <c r="Q6" s="243"/>
      <c r="S6" s="245"/>
      <c r="T6" s="245"/>
      <c r="U6" s="245"/>
      <c r="V6" s="245"/>
      <c r="W6" s="246" t="s">
        <v>14</v>
      </c>
      <c r="X6" s="245"/>
    </row>
    <row r="7" spans="1:24" s="248" customFormat="1" ht="13.5" customHeight="1">
      <c r="A7" s="406" t="s">
        <v>15</v>
      </c>
      <c r="B7" s="407" t="s">
        <v>156</v>
      </c>
      <c r="C7" s="408" t="s">
        <v>17</v>
      </c>
      <c r="D7" s="408" t="s">
        <v>18</v>
      </c>
      <c r="E7" s="409" t="s">
        <v>90</v>
      </c>
      <c r="F7" s="409" t="s">
        <v>20</v>
      </c>
      <c r="G7" s="409" t="s">
        <v>21</v>
      </c>
      <c r="H7" s="422" t="s">
        <v>22</v>
      </c>
      <c r="I7" s="247"/>
      <c r="J7" s="423" t="s">
        <v>23</v>
      </c>
      <c r="K7" s="423"/>
      <c r="L7" s="423"/>
      <c r="M7" s="424" t="s">
        <v>24</v>
      </c>
      <c r="N7" s="424"/>
      <c r="O7" s="424"/>
      <c r="P7" s="423" t="s">
        <v>25</v>
      </c>
      <c r="Q7" s="423"/>
      <c r="R7" s="423"/>
      <c r="S7" s="419" t="s">
        <v>26</v>
      </c>
      <c r="T7" s="419" t="s">
        <v>27</v>
      </c>
      <c r="U7" s="420" t="s">
        <v>28</v>
      </c>
      <c r="V7" s="420" t="s">
        <v>29</v>
      </c>
      <c r="W7" s="421" t="s">
        <v>30</v>
      </c>
      <c r="X7" s="420" t="s">
        <v>31</v>
      </c>
    </row>
    <row r="8" spans="1:24" s="248" customFormat="1" ht="38.25" customHeight="1">
      <c r="A8" s="406"/>
      <c r="B8" s="407"/>
      <c r="C8" s="408"/>
      <c r="D8" s="408"/>
      <c r="E8" s="409"/>
      <c r="F8" s="409"/>
      <c r="G8" s="409"/>
      <c r="H8" s="422"/>
      <c r="I8" s="247"/>
      <c r="J8" s="249" t="s">
        <v>32</v>
      </c>
      <c r="K8" s="250" t="s">
        <v>33</v>
      </c>
      <c r="L8" s="251" t="s">
        <v>34</v>
      </c>
      <c r="M8" s="249" t="s">
        <v>32</v>
      </c>
      <c r="N8" s="250" t="s">
        <v>33</v>
      </c>
      <c r="O8" s="251" t="s">
        <v>34</v>
      </c>
      <c r="P8" s="249" t="s">
        <v>32</v>
      </c>
      <c r="Q8" s="250" t="s">
        <v>33</v>
      </c>
      <c r="R8" s="251" t="s">
        <v>34</v>
      </c>
      <c r="S8" s="419"/>
      <c r="T8" s="419"/>
      <c r="U8" s="420"/>
      <c r="V8" s="420"/>
      <c r="W8" s="421"/>
      <c r="X8" s="420"/>
    </row>
    <row r="9" spans="1:24" s="252" customFormat="1" ht="22.5" customHeight="1">
      <c r="A9" s="342" t="s">
        <v>157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</row>
    <row r="10" spans="1:24" s="58" customFormat="1" ht="25.5" customHeight="1">
      <c r="A10" s="413" t="s">
        <v>123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</row>
    <row r="11" spans="1:34" s="256" customFormat="1" ht="31.5" customHeight="1">
      <c r="A11" s="253">
        <f aca="true" t="shared" si="0" ref="A11:A18">RANK(W11,$W$11:$W$18)</f>
        <v>1</v>
      </c>
      <c r="B11" s="75" t="s">
        <v>82</v>
      </c>
      <c r="C11" s="76" t="s">
        <v>72</v>
      </c>
      <c r="D11" s="72" t="s">
        <v>73</v>
      </c>
      <c r="E11" s="45" t="s">
        <v>158</v>
      </c>
      <c r="F11" s="49"/>
      <c r="G11" s="36" t="s">
        <v>38</v>
      </c>
      <c r="H11" s="36" t="s">
        <v>13</v>
      </c>
      <c r="I11" s="254"/>
      <c r="J11" s="255">
        <v>211.5</v>
      </c>
      <c r="K11" s="69">
        <f aca="true" t="shared" si="1" ref="K11:K18">J11/3</f>
        <v>70.5</v>
      </c>
      <c r="L11" s="66">
        <f aca="true" t="shared" si="2" ref="L11:L18">RANK(K11,$K$11:$K$18,0)</f>
        <v>1</v>
      </c>
      <c r="M11" s="255">
        <v>207</v>
      </c>
      <c r="N11" s="69">
        <f aca="true" t="shared" si="3" ref="N11:N18">M11/3</f>
        <v>69</v>
      </c>
      <c r="O11" s="66">
        <f aca="true" t="shared" si="4" ref="O11:O18">RANK(N11,$N$11:$N$18,0)</f>
        <v>2</v>
      </c>
      <c r="P11" s="255">
        <v>207.5</v>
      </c>
      <c r="Q11" s="69">
        <f aca="true" t="shared" si="5" ref="Q11:Q18">P11/3</f>
        <v>69.16666666666667</v>
      </c>
      <c r="R11" s="66">
        <f aca="true" t="shared" si="6" ref="R11:R18">RANK(Q11,$Q$11:$Q$18,0)</f>
        <v>1</v>
      </c>
      <c r="S11" s="66"/>
      <c r="T11" s="66"/>
      <c r="U11" s="67">
        <f aca="true" t="shared" si="7" ref="U11:U18">P11+M11+J11</f>
        <v>626</v>
      </c>
      <c r="V11" s="68"/>
      <c r="W11" s="69">
        <f aca="true" t="shared" si="8" ref="W11:W18">(K11+N11+Q11)/3</f>
        <v>69.55555555555556</v>
      </c>
      <c r="X11" s="70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s="256" customFormat="1" ht="31.5" customHeight="1">
      <c r="A12" s="253">
        <f t="shared" si="0"/>
        <v>2</v>
      </c>
      <c r="B12" s="75" t="s">
        <v>82</v>
      </c>
      <c r="C12" s="76" t="s">
        <v>72</v>
      </c>
      <c r="D12" s="72" t="s">
        <v>73</v>
      </c>
      <c r="E12" s="45" t="s">
        <v>159</v>
      </c>
      <c r="F12" s="60"/>
      <c r="G12" s="33" t="s">
        <v>38</v>
      </c>
      <c r="H12" s="46" t="s">
        <v>13</v>
      </c>
      <c r="I12" s="254"/>
      <c r="J12" s="255">
        <v>206.5</v>
      </c>
      <c r="K12" s="69">
        <f t="shared" si="1"/>
        <v>68.83333333333333</v>
      </c>
      <c r="L12" s="66">
        <f t="shared" si="2"/>
        <v>3</v>
      </c>
      <c r="M12" s="255">
        <v>208</v>
      </c>
      <c r="N12" s="69">
        <f t="shared" si="3"/>
        <v>69.33333333333333</v>
      </c>
      <c r="O12" s="66">
        <f t="shared" si="4"/>
        <v>1</v>
      </c>
      <c r="P12" s="255">
        <v>204</v>
      </c>
      <c r="Q12" s="69">
        <f t="shared" si="5"/>
        <v>68</v>
      </c>
      <c r="R12" s="66">
        <f t="shared" si="6"/>
        <v>3</v>
      </c>
      <c r="S12" s="66"/>
      <c r="T12" s="66"/>
      <c r="U12" s="67">
        <f t="shared" si="7"/>
        <v>618.5</v>
      </c>
      <c r="V12" s="68"/>
      <c r="W12" s="69">
        <f t="shared" si="8"/>
        <v>68.72222222222221</v>
      </c>
      <c r="X12" s="70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s="256" customFormat="1" ht="31.5" customHeight="1">
      <c r="A13" s="253">
        <f t="shared" si="0"/>
        <v>3</v>
      </c>
      <c r="B13" s="75" t="s">
        <v>82</v>
      </c>
      <c r="C13" s="76" t="s">
        <v>72</v>
      </c>
      <c r="D13" s="72" t="s">
        <v>73</v>
      </c>
      <c r="E13" s="45" t="s">
        <v>160</v>
      </c>
      <c r="F13" s="60"/>
      <c r="G13" s="71" t="s">
        <v>38</v>
      </c>
      <c r="H13" s="46" t="s">
        <v>13</v>
      </c>
      <c r="I13" s="254"/>
      <c r="J13" s="255">
        <v>204.5</v>
      </c>
      <c r="K13" s="69">
        <f t="shared" si="1"/>
        <v>68.16666666666667</v>
      </c>
      <c r="L13" s="66">
        <f t="shared" si="2"/>
        <v>4</v>
      </c>
      <c r="M13" s="255">
        <v>205</v>
      </c>
      <c r="N13" s="69">
        <f t="shared" si="3"/>
        <v>68.33333333333333</v>
      </c>
      <c r="O13" s="66">
        <f t="shared" si="4"/>
        <v>3</v>
      </c>
      <c r="P13" s="255">
        <v>207</v>
      </c>
      <c r="Q13" s="69">
        <f t="shared" si="5"/>
        <v>69</v>
      </c>
      <c r="R13" s="66">
        <f t="shared" si="6"/>
        <v>2</v>
      </c>
      <c r="S13" s="66"/>
      <c r="T13" s="66"/>
      <c r="U13" s="67">
        <f t="shared" si="7"/>
        <v>616.5</v>
      </c>
      <c r="V13" s="68"/>
      <c r="W13" s="69">
        <f t="shared" si="8"/>
        <v>68.5</v>
      </c>
      <c r="X13" s="70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s="18" customFormat="1" ht="31.5" customHeight="1">
      <c r="A14" s="253">
        <f t="shared" si="0"/>
        <v>4</v>
      </c>
      <c r="B14" s="75" t="s">
        <v>74</v>
      </c>
      <c r="C14" s="76" t="s">
        <v>75</v>
      </c>
      <c r="D14" s="77" t="s">
        <v>73</v>
      </c>
      <c r="E14" s="257" t="s">
        <v>161</v>
      </c>
      <c r="F14" s="258"/>
      <c r="G14" s="46" t="s">
        <v>38</v>
      </c>
      <c r="H14" s="46" t="s">
        <v>13</v>
      </c>
      <c r="I14" s="254"/>
      <c r="J14" s="255">
        <v>208.5</v>
      </c>
      <c r="K14" s="69">
        <f t="shared" si="1"/>
        <v>69.5</v>
      </c>
      <c r="L14" s="66">
        <f t="shared" si="2"/>
        <v>2</v>
      </c>
      <c r="M14" s="255">
        <v>204.5</v>
      </c>
      <c r="N14" s="69">
        <f t="shared" si="3"/>
        <v>68.16666666666667</v>
      </c>
      <c r="O14" s="66">
        <f t="shared" si="4"/>
        <v>4</v>
      </c>
      <c r="P14" s="255">
        <v>201</v>
      </c>
      <c r="Q14" s="69">
        <f t="shared" si="5"/>
        <v>67</v>
      </c>
      <c r="R14" s="66">
        <f t="shared" si="6"/>
        <v>4</v>
      </c>
      <c r="S14" s="66"/>
      <c r="T14" s="66"/>
      <c r="U14" s="67">
        <f t="shared" si="7"/>
        <v>614</v>
      </c>
      <c r="V14" s="68"/>
      <c r="W14" s="69">
        <f t="shared" si="8"/>
        <v>68.22222222222223</v>
      </c>
      <c r="X14" s="70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256" customFormat="1" ht="31.5" customHeight="1" hidden="1">
      <c r="A15" s="253">
        <f t="shared" si="0"/>
        <v>5</v>
      </c>
      <c r="B15" s="43"/>
      <c r="C15" s="44"/>
      <c r="D15" s="72"/>
      <c r="E15" s="75"/>
      <c r="F15" s="60"/>
      <c r="G15" s="46"/>
      <c r="H15" s="46"/>
      <c r="I15" s="254"/>
      <c r="J15" s="255"/>
      <c r="K15" s="69">
        <f t="shared" si="1"/>
        <v>0</v>
      </c>
      <c r="L15" s="66">
        <f t="shared" si="2"/>
        <v>5</v>
      </c>
      <c r="M15" s="255"/>
      <c r="N15" s="69">
        <f t="shared" si="3"/>
        <v>0</v>
      </c>
      <c r="O15" s="66">
        <f t="shared" si="4"/>
        <v>5</v>
      </c>
      <c r="P15" s="255"/>
      <c r="Q15" s="69">
        <f t="shared" si="5"/>
        <v>0</v>
      </c>
      <c r="R15" s="66">
        <f t="shared" si="6"/>
        <v>5</v>
      </c>
      <c r="S15" s="66"/>
      <c r="T15" s="66"/>
      <c r="U15" s="67">
        <f t="shared" si="7"/>
        <v>0</v>
      </c>
      <c r="V15" s="68"/>
      <c r="W15" s="69">
        <f t="shared" si="8"/>
        <v>0</v>
      </c>
      <c r="X15" s="70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s="256" customFormat="1" ht="31.5" customHeight="1" hidden="1">
      <c r="A16" s="253">
        <f t="shared" si="0"/>
        <v>5</v>
      </c>
      <c r="B16" s="43"/>
      <c r="C16" s="44"/>
      <c r="D16" s="33"/>
      <c r="E16" s="45"/>
      <c r="F16" s="35"/>
      <c r="G16" s="46"/>
      <c r="H16" s="46"/>
      <c r="I16" s="254"/>
      <c r="J16" s="255"/>
      <c r="K16" s="69">
        <f t="shared" si="1"/>
        <v>0</v>
      </c>
      <c r="L16" s="66">
        <f t="shared" si="2"/>
        <v>5</v>
      </c>
      <c r="M16" s="255"/>
      <c r="N16" s="69">
        <f t="shared" si="3"/>
        <v>0</v>
      </c>
      <c r="O16" s="66">
        <f t="shared" si="4"/>
        <v>5</v>
      </c>
      <c r="P16" s="255"/>
      <c r="Q16" s="69">
        <f t="shared" si="5"/>
        <v>0</v>
      </c>
      <c r="R16" s="66">
        <f t="shared" si="6"/>
        <v>5</v>
      </c>
      <c r="S16" s="66"/>
      <c r="T16" s="66"/>
      <c r="U16" s="67">
        <f t="shared" si="7"/>
        <v>0</v>
      </c>
      <c r="V16" s="68"/>
      <c r="W16" s="69">
        <f t="shared" si="8"/>
        <v>0</v>
      </c>
      <c r="X16" s="70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s="256" customFormat="1" ht="31.5" customHeight="1" hidden="1">
      <c r="A17" s="259">
        <f t="shared" si="0"/>
        <v>5</v>
      </c>
      <c r="B17" s="260"/>
      <c r="C17" s="261"/>
      <c r="D17" s="262"/>
      <c r="E17" s="263"/>
      <c r="F17" s="261"/>
      <c r="G17" s="264"/>
      <c r="H17" s="264"/>
      <c r="I17" s="37"/>
      <c r="J17" s="38"/>
      <c r="K17" s="265">
        <f t="shared" si="1"/>
        <v>0</v>
      </c>
      <c r="L17" s="40">
        <f t="shared" si="2"/>
        <v>5</v>
      </c>
      <c r="M17" s="38"/>
      <c r="N17" s="265">
        <f t="shared" si="3"/>
        <v>0</v>
      </c>
      <c r="O17" s="40">
        <f t="shared" si="4"/>
        <v>5</v>
      </c>
      <c r="P17" s="38"/>
      <c r="Q17" s="265">
        <f t="shared" si="5"/>
        <v>0</v>
      </c>
      <c r="R17" s="40">
        <f t="shared" si="6"/>
        <v>5</v>
      </c>
      <c r="S17" s="40"/>
      <c r="T17" s="40"/>
      <c r="U17" s="41">
        <f t="shared" si="7"/>
        <v>0</v>
      </c>
      <c r="V17" s="42"/>
      <c r="W17" s="265">
        <f t="shared" si="8"/>
        <v>0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256" customFormat="1" ht="31.5" customHeight="1" hidden="1">
      <c r="A18" s="253">
        <f t="shared" si="0"/>
        <v>5</v>
      </c>
      <c r="B18" s="43"/>
      <c r="C18" s="44"/>
      <c r="D18" s="33"/>
      <c r="E18" s="45"/>
      <c r="F18" s="35"/>
      <c r="G18" s="46"/>
      <c r="H18" s="46"/>
      <c r="I18" s="254"/>
      <c r="J18" s="255"/>
      <c r="K18" s="69">
        <f t="shared" si="1"/>
        <v>0</v>
      </c>
      <c r="L18" s="66">
        <f t="shared" si="2"/>
        <v>5</v>
      </c>
      <c r="M18" s="255"/>
      <c r="N18" s="69">
        <f t="shared" si="3"/>
        <v>0</v>
      </c>
      <c r="O18" s="66">
        <f t="shared" si="4"/>
        <v>5</v>
      </c>
      <c r="P18" s="255"/>
      <c r="Q18" s="69">
        <f t="shared" si="5"/>
        <v>0</v>
      </c>
      <c r="R18" s="66">
        <f t="shared" si="6"/>
        <v>5</v>
      </c>
      <c r="S18" s="66"/>
      <c r="T18" s="66"/>
      <c r="U18" s="67">
        <f t="shared" si="7"/>
        <v>0</v>
      </c>
      <c r="V18" s="68"/>
      <c r="W18" s="69">
        <f t="shared" si="8"/>
        <v>0</v>
      </c>
      <c r="X18" s="70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58" customFormat="1" ht="25.5" customHeight="1">
      <c r="A19" s="415" t="s">
        <v>162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26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</row>
    <row r="20" spans="1:24" s="58" customFormat="1" ht="34.5" customHeight="1">
      <c r="A20" s="253">
        <f>RANK(W20,$W$20:$W$22)</f>
        <v>1</v>
      </c>
      <c r="B20" s="267" t="s">
        <v>163</v>
      </c>
      <c r="C20" s="76"/>
      <c r="D20" s="77"/>
      <c r="E20" s="45" t="s">
        <v>164</v>
      </c>
      <c r="F20" s="35" t="s">
        <v>165</v>
      </c>
      <c r="G20" s="46" t="s">
        <v>38</v>
      </c>
      <c r="H20" s="36" t="s">
        <v>13</v>
      </c>
      <c r="I20" s="254"/>
      <c r="J20" s="255">
        <v>187</v>
      </c>
      <c r="K20" s="69">
        <f>J20/3</f>
        <v>62.333333333333336</v>
      </c>
      <c r="L20" s="66">
        <f>RANK(K20,$K$20:$K$22,0)</f>
        <v>1</v>
      </c>
      <c r="M20" s="255">
        <v>187.5</v>
      </c>
      <c r="N20" s="69">
        <f>M20/3</f>
        <v>62.5</v>
      </c>
      <c r="O20" s="66">
        <f>RANK(N20,$N$20:$N$22,0)</f>
        <v>1</v>
      </c>
      <c r="P20" s="255">
        <v>191</v>
      </c>
      <c r="Q20" s="69">
        <f>P20/3</f>
        <v>63.666666666666664</v>
      </c>
      <c r="R20" s="66">
        <f>RANK(Q20,$Q$20:$Q$22,0)</f>
        <v>1</v>
      </c>
      <c r="S20" s="66"/>
      <c r="T20" s="66"/>
      <c r="U20" s="67">
        <f>P20+M20+J20</f>
        <v>565.5</v>
      </c>
      <c r="V20" s="68"/>
      <c r="W20" s="69">
        <f>(K20+N20+Q20)/3</f>
        <v>62.833333333333336</v>
      </c>
      <c r="X20" s="70"/>
    </row>
    <row r="21" spans="1:24" s="58" customFormat="1" ht="34.5" customHeight="1">
      <c r="A21" s="253">
        <f>RANK(W21,$W$20:$W$22)</f>
        <v>2</v>
      </c>
      <c r="B21" s="267" t="s">
        <v>163</v>
      </c>
      <c r="C21" s="268"/>
      <c r="D21" s="269"/>
      <c r="E21" s="170" t="s">
        <v>166</v>
      </c>
      <c r="F21" s="35" t="s">
        <v>167</v>
      </c>
      <c r="G21" s="46" t="s">
        <v>38</v>
      </c>
      <c r="H21" s="46" t="s">
        <v>13</v>
      </c>
      <c r="I21" s="254"/>
      <c r="J21" s="255">
        <v>185.5</v>
      </c>
      <c r="K21" s="69">
        <f>J21/3</f>
        <v>61.833333333333336</v>
      </c>
      <c r="L21" s="66">
        <f>RANK(K21,$K$20:$K$22,0)</f>
        <v>2</v>
      </c>
      <c r="M21" s="255">
        <v>184.5</v>
      </c>
      <c r="N21" s="69">
        <f>M21/3</f>
        <v>61.5</v>
      </c>
      <c r="O21" s="66">
        <f>RANK(N21,$N$20:$N$22,0)</f>
        <v>2</v>
      </c>
      <c r="P21" s="255">
        <v>184.5</v>
      </c>
      <c r="Q21" s="69">
        <f>P21/3</f>
        <v>61.5</v>
      </c>
      <c r="R21" s="66">
        <f>RANK(Q21,$Q$20:$Q$22,0)</f>
        <v>2</v>
      </c>
      <c r="S21" s="66"/>
      <c r="T21" s="66"/>
      <c r="U21" s="67">
        <f>P21+M21+J21</f>
        <v>554.5</v>
      </c>
      <c r="V21" s="68"/>
      <c r="W21" s="69">
        <f>(K21+N21+Q21)/3</f>
        <v>61.611111111111114</v>
      </c>
      <c r="X21" s="70"/>
    </row>
    <row r="22" spans="1:24" s="58" customFormat="1" ht="34.5" customHeight="1">
      <c r="A22" s="253">
        <f>RANK(W22,$W$20:$W$22)</f>
        <v>3</v>
      </c>
      <c r="B22" s="75" t="s">
        <v>163</v>
      </c>
      <c r="C22" s="49"/>
      <c r="D22" s="50"/>
      <c r="E22" s="170" t="s">
        <v>168</v>
      </c>
      <c r="F22" s="35" t="s">
        <v>169</v>
      </c>
      <c r="G22" s="71" t="s">
        <v>170</v>
      </c>
      <c r="H22" s="177" t="s">
        <v>13</v>
      </c>
      <c r="I22" s="254"/>
      <c r="J22" s="255">
        <v>181</v>
      </c>
      <c r="K22" s="69">
        <f>J22/3</f>
        <v>60.333333333333336</v>
      </c>
      <c r="L22" s="66">
        <f>RANK(K22,$K$20:$K$22,0)</f>
        <v>3</v>
      </c>
      <c r="M22" s="255">
        <v>178.5</v>
      </c>
      <c r="N22" s="69">
        <f>M22/3</f>
        <v>59.5</v>
      </c>
      <c r="O22" s="66">
        <f>RANK(N22,$N$20:$N$22,0)</f>
        <v>3</v>
      </c>
      <c r="P22" s="255">
        <v>177.5</v>
      </c>
      <c r="Q22" s="69">
        <f>P22/3</f>
        <v>59.166666666666664</v>
      </c>
      <c r="R22" s="66">
        <f>RANK(Q22,$Q$20:$Q$22,0)</f>
        <v>3</v>
      </c>
      <c r="S22" s="66"/>
      <c r="T22" s="66"/>
      <c r="U22" s="67">
        <f>P22+M22+J22</f>
        <v>537</v>
      </c>
      <c r="V22" s="68"/>
      <c r="W22" s="69">
        <f>(K22+N22+Q22)/3</f>
        <v>59.666666666666664</v>
      </c>
      <c r="X22" s="70"/>
    </row>
    <row r="23" spans="1:24" s="58" customFormat="1" ht="27.75" customHeight="1" hidden="1">
      <c r="A23" s="416" t="s">
        <v>171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8"/>
    </row>
    <row r="24" spans="1:24" s="58" customFormat="1" ht="34.5" customHeight="1" hidden="1">
      <c r="A24" s="59">
        <f>RANK(W24,$W$24:$W$27)</f>
        <v>1</v>
      </c>
      <c r="B24" s="43"/>
      <c r="C24" s="49"/>
      <c r="D24" s="50"/>
      <c r="E24" s="48"/>
      <c r="F24" s="35"/>
      <c r="G24" s="33"/>
      <c r="H24" s="36"/>
      <c r="I24" s="61"/>
      <c r="J24" s="62"/>
      <c r="K24" s="63">
        <f>J24/3</f>
        <v>0</v>
      </c>
      <c r="L24" s="64">
        <f>RANK(K24,$K$24:$K$27,0)</f>
        <v>1</v>
      </c>
      <c r="M24" s="62"/>
      <c r="N24" s="63">
        <f>M24/3</f>
        <v>0</v>
      </c>
      <c r="O24" s="64">
        <f>RANK(N24,$N$24:$N$27,0)</f>
        <v>1</v>
      </c>
      <c r="P24" s="62"/>
      <c r="Q24" s="63">
        <f>P24/3</f>
        <v>0</v>
      </c>
      <c r="R24" s="65">
        <f>RANK(Q24,$Q$24:$Q$27,0)</f>
        <v>1</v>
      </c>
      <c r="S24" s="66"/>
      <c r="T24" s="66"/>
      <c r="U24" s="67">
        <f>P24+M24+J24</f>
        <v>0</v>
      </c>
      <c r="V24" s="68"/>
      <c r="W24" s="69">
        <f>(K24+N24+Q24)/3</f>
        <v>0</v>
      </c>
      <c r="X24" s="70" t="s">
        <v>94</v>
      </c>
    </row>
    <row r="25" spans="1:24" s="18" customFormat="1" ht="34.5" customHeight="1" hidden="1">
      <c r="A25" s="104">
        <f>RANK(W25,$W$24:$W$27)</f>
        <v>1</v>
      </c>
      <c r="B25" s="270"/>
      <c r="C25" s="271"/>
      <c r="D25" s="272"/>
      <c r="E25" s="273"/>
      <c r="F25" s="274"/>
      <c r="G25" s="275"/>
      <c r="H25" s="276"/>
      <c r="I25" s="277"/>
      <c r="J25" s="105"/>
      <c r="K25" s="278">
        <f>J25/3</f>
        <v>0</v>
      </c>
      <c r="L25" s="279">
        <f>RANK(K25,$K$24:$K$27,0)</f>
        <v>1</v>
      </c>
      <c r="M25" s="105"/>
      <c r="N25" s="278">
        <f>M25/3</f>
        <v>0</v>
      </c>
      <c r="O25" s="279">
        <f>RANK(N25,$N$24:$N$27,0)</f>
        <v>1</v>
      </c>
      <c r="P25" s="105"/>
      <c r="Q25" s="278">
        <f>P25/3</f>
        <v>0</v>
      </c>
      <c r="R25" s="280">
        <f>RANK(Q25,$Q$24:$Q$27,0)</f>
        <v>1</v>
      </c>
      <c r="S25" s="40"/>
      <c r="T25" s="40"/>
      <c r="U25" s="41">
        <f>P25+M25+J25</f>
        <v>0</v>
      </c>
      <c r="V25" s="42"/>
      <c r="W25" s="265">
        <f>(K25+N25+Q25)/3</f>
        <v>0</v>
      </c>
      <c r="X25" s="17" t="s">
        <v>94</v>
      </c>
    </row>
    <row r="26" spans="1:24" s="58" customFormat="1" ht="34.5" customHeight="1" hidden="1">
      <c r="A26" s="59">
        <f>RANK(W26,$W$24:$W$27)</f>
        <v>1</v>
      </c>
      <c r="B26" s="48"/>
      <c r="C26" s="49"/>
      <c r="D26" s="72"/>
      <c r="E26" s="45"/>
      <c r="F26" s="49"/>
      <c r="G26" s="36"/>
      <c r="H26" s="36"/>
      <c r="I26" s="61"/>
      <c r="J26" s="62"/>
      <c r="K26" s="63">
        <f>J26/3</f>
        <v>0</v>
      </c>
      <c r="L26" s="64">
        <f>RANK(K26,$K$24:$K$27,0)</f>
        <v>1</v>
      </c>
      <c r="M26" s="62"/>
      <c r="N26" s="63">
        <f>M26/3</f>
        <v>0</v>
      </c>
      <c r="O26" s="64">
        <f>RANK(N26,$N$24:$N$27,0)</f>
        <v>1</v>
      </c>
      <c r="P26" s="62"/>
      <c r="Q26" s="63">
        <f>P26/3</f>
        <v>0</v>
      </c>
      <c r="R26" s="65">
        <f>RANK(Q26,$Q$24:$Q$27,0)</f>
        <v>1</v>
      </c>
      <c r="S26" s="66"/>
      <c r="T26" s="66"/>
      <c r="U26" s="67">
        <f>P26+M26+J26</f>
        <v>0</v>
      </c>
      <c r="V26" s="68"/>
      <c r="W26" s="69">
        <f>(K26+N26+Q26)/3</f>
        <v>0</v>
      </c>
      <c r="X26" s="70" t="s">
        <v>172</v>
      </c>
    </row>
    <row r="27" spans="1:24" s="58" customFormat="1" ht="34.5" customHeight="1" hidden="1">
      <c r="A27" s="59">
        <f>RANK(W27,$W$24:$W$27)</f>
        <v>1</v>
      </c>
      <c r="B27" s="75"/>
      <c r="C27" s="49"/>
      <c r="D27" s="50"/>
      <c r="E27" s="75"/>
      <c r="F27" s="49"/>
      <c r="G27" s="33"/>
      <c r="H27" s="46"/>
      <c r="I27" s="61"/>
      <c r="J27" s="62"/>
      <c r="K27" s="63">
        <f>J27/3</f>
        <v>0</v>
      </c>
      <c r="L27" s="64">
        <f>RANK(K27,$K$24:$K$27,0)</f>
        <v>1</v>
      </c>
      <c r="M27" s="62"/>
      <c r="N27" s="63">
        <f>M27/3</f>
        <v>0</v>
      </c>
      <c r="O27" s="64">
        <f>RANK(N27,$N$24:$N$27,0)</f>
        <v>1</v>
      </c>
      <c r="P27" s="62"/>
      <c r="Q27" s="63">
        <f>P27/3</f>
        <v>0</v>
      </c>
      <c r="R27" s="65">
        <f>RANK(Q27,$Q$24:$Q$27,0)</f>
        <v>1</v>
      </c>
      <c r="S27" s="66"/>
      <c r="T27" s="66"/>
      <c r="U27" s="67">
        <f>P27+M27+J27</f>
        <v>0</v>
      </c>
      <c r="V27" s="68"/>
      <c r="W27" s="69">
        <f>(K27+N27+Q27)/3</f>
        <v>0</v>
      </c>
      <c r="X27" s="70"/>
    </row>
    <row r="28" spans="1:23" s="281" customFormat="1" ht="38.25" customHeight="1">
      <c r="A28" s="80" t="s">
        <v>62</v>
      </c>
      <c r="B28" s="81"/>
      <c r="C28" s="81"/>
      <c r="D28" s="81"/>
      <c r="E28" s="82"/>
      <c r="F28" s="81"/>
      <c r="G28" s="81"/>
      <c r="H28" s="83" t="s">
        <v>63</v>
      </c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W28" s="283"/>
    </row>
    <row r="29" spans="1:23" s="281" customFormat="1" ht="49.5" customHeight="1">
      <c r="A29" s="80" t="s">
        <v>64</v>
      </c>
      <c r="B29" s="81"/>
      <c r="C29" s="81"/>
      <c r="D29" s="81"/>
      <c r="E29" s="82"/>
      <c r="F29" s="81"/>
      <c r="G29" s="81"/>
      <c r="H29" s="87" t="s">
        <v>65</v>
      </c>
      <c r="R29" s="282"/>
      <c r="W29" s="283"/>
    </row>
    <row r="30" ht="12.75">
      <c r="W30" s="284"/>
    </row>
  </sheetData>
  <sheetProtection selectLockedCells="1" selectUnlockedCells="1"/>
  <mergeCells count="26">
    <mergeCell ref="A9:X9"/>
    <mergeCell ref="A10:X10"/>
    <mergeCell ref="A19:W19"/>
    <mergeCell ref="A23:X23"/>
    <mergeCell ref="S7:S8"/>
    <mergeCell ref="T7:T8"/>
    <mergeCell ref="U7:U8"/>
    <mergeCell ref="V7:V8"/>
    <mergeCell ref="W7:W8"/>
    <mergeCell ref="X7:X8"/>
    <mergeCell ref="F7:F8"/>
    <mergeCell ref="G7:G8"/>
    <mergeCell ref="H7:H8"/>
    <mergeCell ref="J7:L7"/>
    <mergeCell ref="M7:O7"/>
    <mergeCell ref="P7:R7"/>
    <mergeCell ref="A2:W2"/>
    <mergeCell ref="A3:W3"/>
    <mergeCell ref="A4:W4"/>
    <mergeCell ref="A5:X5"/>
    <mergeCell ref="A6:E6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A15"/>
  <sheetViews>
    <sheetView view="pageBreakPreview" zoomScale="75" zoomScaleSheetLayoutView="75" workbookViewId="0" topLeftCell="A5">
      <selection activeCell="A7" sqref="A7:A8"/>
    </sheetView>
  </sheetViews>
  <sheetFormatPr defaultColWidth="9.33203125" defaultRowHeight="12.75"/>
  <cols>
    <col min="1" max="1" width="7.66015625" style="316" customWidth="1"/>
    <col min="2" max="2" width="23.5" style="320" customWidth="1"/>
    <col min="3" max="3" width="9.33203125" style="320" hidden="1" customWidth="1"/>
    <col min="4" max="4" width="9.16015625" style="316" customWidth="1"/>
    <col min="5" max="5" width="42" style="316" customWidth="1"/>
    <col min="6" max="7" width="9.33203125" style="316" hidden="1" customWidth="1"/>
    <col min="8" max="8" width="28.66015625" style="316" customWidth="1"/>
    <col min="9" max="9" width="11.83203125" style="318" customWidth="1"/>
    <col min="10" max="10" width="11.83203125" style="316" customWidth="1"/>
    <col min="11" max="11" width="11.83203125" style="319" customWidth="1"/>
    <col min="12" max="12" width="11.83203125" style="318" customWidth="1"/>
    <col min="13" max="13" width="11.83203125" style="319" customWidth="1"/>
    <col min="14" max="14" width="13.66015625" style="316" customWidth="1"/>
    <col min="15" max="15" width="10.83203125" style="316" customWidth="1"/>
    <col min="16" max="16" width="15.83203125" style="319" customWidth="1"/>
    <col min="17" max="23" width="9.33203125" style="316" hidden="1" customWidth="1"/>
    <col min="24" max="16384" width="9.33203125" style="316" customWidth="1"/>
  </cols>
  <sheetData>
    <row r="1" spans="1:27" s="293" customFormat="1" ht="14.25" customHeight="1" hidden="1">
      <c r="A1" s="290" t="s">
        <v>0</v>
      </c>
      <c r="B1" s="291"/>
      <c r="C1" s="291"/>
      <c r="D1" s="291"/>
      <c r="E1" s="292"/>
      <c r="F1" s="292"/>
      <c r="G1" s="292"/>
      <c r="I1" s="294"/>
      <c r="J1" s="295"/>
      <c r="K1" s="296" t="s">
        <v>4</v>
      </c>
      <c r="L1" s="294"/>
      <c r="M1" s="296" t="s">
        <v>5</v>
      </c>
      <c r="N1" s="295"/>
      <c r="O1" s="295"/>
      <c r="P1" s="297" t="s">
        <v>6</v>
      </c>
      <c r="Q1" s="298"/>
      <c r="R1" s="298"/>
      <c r="S1" s="298"/>
      <c r="T1" s="298"/>
      <c r="U1" s="298"/>
      <c r="V1" s="298"/>
      <c r="W1" s="298"/>
      <c r="X1" s="298"/>
      <c r="Y1" s="298"/>
      <c r="AA1" s="298"/>
    </row>
    <row r="2" spans="1:23" s="11" customFormat="1" ht="34.5" customHeight="1">
      <c r="A2" s="330" t="s">
        <v>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</row>
    <row r="3" spans="1:23" s="300" customFormat="1" ht="27.75" customHeight="1">
      <c r="A3" s="425" t="s">
        <v>173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299"/>
      <c r="R3" s="299"/>
      <c r="S3" s="299"/>
      <c r="T3" s="299"/>
      <c r="U3" s="299"/>
      <c r="V3" s="299"/>
      <c r="W3" s="299"/>
    </row>
    <row r="4" spans="1:16" s="301" customFormat="1" ht="31.5" customHeight="1">
      <c r="A4" s="426" t="s">
        <v>174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24" s="19" customFormat="1" ht="34.5" customHeight="1">
      <c r="A5" s="379" t="s">
        <v>175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02"/>
      <c r="U5" s="302"/>
      <c r="V5" s="302"/>
      <c r="W5" s="302"/>
      <c r="X5" s="302"/>
    </row>
    <row r="6" spans="1:23" s="23" customFormat="1" ht="21.75" customHeight="1" thickBot="1">
      <c r="A6" s="328" t="s">
        <v>13</v>
      </c>
      <c r="B6" s="328"/>
      <c r="C6" s="328"/>
      <c r="D6" s="328"/>
      <c r="E6" s="328"/>
      <c r="F6" s="20"/>
      <c r="G6" s="20"/>
      <c r="H6" s="21"/>
      <c r="I6" s="21"/>
      <c r="J6" s="22"/>
      <c r="K6" s="22"/>
      <c r="L6" s="22"/>
      <c r="M6" s="22"/>
      <c r="N6" s="22"/>
      <c r="P6" s="303" t="s">
        <v>14</v>
      </c>
      <c r="Q6" s="22"/>
      <c r="R6" s="328" t="s">
        <v>176</v>
      </c>
      <c r="S6" s="328"/>
      <c r="T6" s="328"/>
      <c r="U6" s="328"/>
      <c r="V6" s="328"/>
      <c r="W6" s="328"/>
    </row>
    <row r="7" spans="1:16" s="306" customFormat="1" ht="25.5" customHeight="1">
      <c r="A7" s="431" t="s">
        <v>15</v>
      </c>
      <c r="B7" s="432" t="s">
        <v>177</v>
      </c>
      <c r="C7" s="304"/>
      <c r="D7" s="428" t="s">
        <v>18</v>
      </c>
      <c r="E7" s="433" t="s">
        <v>90</v>
      </c>
      <c r="F7" s="305"/>
      <c r="G7" s="305"/>
      <c r="H7" s="434" t="s">
        <v>178</v>
      </c>
      <c r="I7" s="435" t="s">
        <v>179</v>
      </c>
      <c r="J7" s="435"/>
      <c r="K7" s="435"/>
      <c r="L7" s="435"/>
      <c r="M7" s="435"/>
      <c r="N7" s="427" t="s">
        <v>180</v>
      </c>
      <c r="O7" s="428" t="s">
        <v>181</v>
      </c>
      <c r="P7" s="429" t="s">
        <v>182</v>
      </c>
    </row>
    <row r="8" spans="1:16" s="306" customFormat="1" ht="97.5" customHeight="1">
      <c r="A8" s="431"/>
      <c r="B8" s="432"/>
      <c r="C8" s="304"/>
      <c r="D8" s="428"/>
      <c r="E8" s="433"/>
      <c r="F8" s="305"/>
      <c r="G8" s="305"/>
      <c r="H8" s="434"/>
      <c r="I8" s="307" t="s">
        <v>183</v>
      </c>
      <c r="J8" s="307" t="s">
        <v>184</v>
      </c>
      <c r="K8" s="307" t="s">
        <v>185</v>
      </c>
      <c r="L8" s="308" t="s">
        <v>186</v>
      </c>
      <c r="M8" s="309" t="s">
        <v>187</v>
      </c>
      <c r="N8" s="427"/>
      <c r="O8" s="428"/>
      <c r="P8" s="429"/>
    </row>
    <row r="9" spans="1:16" s="301" customFormat="1" ht="36" customHeight="1">
      <c r="A9" s="430" t="s">
        <v>188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</row>
    <row r="10" spans="1:16" s="301" customFormat="1" ht="48.75" customHeight="1">
      <c r="A10" s="310"/>
      <c r="B10" s="31" t="s">
        <v>189</v>
      </c>
      <c r="C10" s="114"/>
      <c r="D10" s="50" t="s">
        <v>70</v>
      </c>
      <c r="E10" s="311" t="s">
        <v>190</v>
      </c>
      <c r="F10" s="312"/>
      <c r="G10" s="177" t="s">
        <v>191</v>
      </c>
      <c r="H10" s="71" t="s">
        <v>13</v>
      </c>
      <c r="I10" s="313">
        <v>7.5</v>
      </c>
      <c r="J10" s="313">
        <v>6.8</v>
      </c>
      <c r="K10" s="313">
        <v>7.7</v>
      </c>
      <c r="L10" s="313">
        <v>6.6</v>
      </c>
      <c r="M10" s="313">
        <v>7.5</v>
      </c>
      <c r="N10" s="314">
        <f>I10+J10+K10+L10+M10</f>
        <v>36.1</v>
      </c>
      <c r="O10" s="314"/>
      <c r="P10" s="315">
        <f>N10/5*10</f>
        <v>72.2</v>
      </c>
    </row>
    <row r="11" spans="1:16" s="301" customFormat="1" ht="36" customHeight="1">
      <c r="A11" s="430" t="s">
        <v>192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</row>
    <row r="12" spans="1:16" s="301" customFormat="1" ht="48.75" customHeight="1">
      <c r="A12" s="310"/>
      <c r="B12" s="31" t="s">
        <v>189</v>
      </c>
      <c r="C12" s="114" t="s">
        <v>193</v>
      </c>
      <c r="D12" s="50" t="s">
        <v>70</v>
      </c>
      <c r="E12" s="34" t="s">
        <v>194</v>
      </c>
      <c r="F12" s="60"/>
      <c r="G12" s="36" t="s">
        <v>191</v>
      </c>
      <c r="H12" s="36" t="s">
        <v>13</v>
      </c>
      <c r="I12" s="313">
        <v>6.5</v>
      </c>
      <c r="J12" s="313">
        <v>7</v>
      </c>
      <c r="K12" s="313">
        <v>6.5</v>
      </c>
      <c r="L12" s="313">
        <v>6.5</v>
      </c>
      <c r="M12" s="313">
        <v>6.7</v>
      </c>
      <c r="N12" s="314">
        <f>I12+J12+K12+L12+M12</f>
        <v>33.2</v>
      </c>
      <c r="O12" s="314"/>
      <c r="P12" s="315">
        <f>N12/5*10</f>
        <v>66.4</v>
      </c>
    </row>
    <row r="13" spans="1:23" s="81" customFormat="1" ht="96.75" customHeight="1">
      <c r="A13" s="80" t="s">
        <v>62</v>
      </c>
      <c r="E13" s="82"/>
      <c r="H13" s="83" t="s">
        <v>63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W13" s="178"/>
    </row>
    <row r="14" spans="1:24" s="81" customFormat="1" ht="96.75" customHeight="1">
      <c r="A14" s="80" t="s">
        <v>64</v>
      </c>
      <c r="E14" s="82"/>
      <c r="H14" s="87" t="s">
        <v>65</v>
      </c>
      <c r="R14" s="80"/>
      <c r="S14" s="80"/>
      <c r="X14" s="178"/>
    </row>
    <row r="15" spans="2:8" ht="42.75" customHeight="1">
      <c r="B15" s="317"/>
      <c r="C15" s="317"/>
      <c r="D15" s="317"/>
      <c r="E15" s="317"/>
      <c r="F15" s="317"/>
      <c r="G15" s="317"/>
      <c r="H15" s="317"/>
    </row>
  </sheetData>
  <sheetProtection selectLockedCells="1" selectUnlockedCells="1"/>
  <mergeCells count="17">
    <mergeCell ref="N7:N8"/>
    <mergeCell ref="O7:O8"/>
    <mergeCell ref="P7:P8"/>
    <mergeCell ref="A9:P9"/>
    <mergeCell ref="A11:P11"/>
    <mergeCell ref="A7:A8"/>
    <mergeCell ref="B7:B8"/>
    <mergeCell ref="D7:D8"/>
    <mergeCell ref="E7:E8"/>
    <mergeCell ref="H7:H8"/>
    <mergeCell ref="I7:M7"/>
    <mergeCell ref="A2:W2"/>
    <mergeCell ref="A3:P3"/>
    <mergeCell ref="A4:P4"/>
    <mergeCell ref="A5:S5"/>
    <mergeCell ref="A6:E6"/>
    <mergeCell ref="R6:W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ASUS K501L</cp:lastModifiedBy>
  <dcterms:created xsi:type="dcterms:W3CDTF">2018-04-22T13:19:44Z</dcterms:created>
  <dcterms:modified xsi:type="dcterms:W3CDTF">2018-04-28T16:12:41Z</dcterms:modified>
  <cp:category/>
  <cp:version/>
  <cp:contentType/>
  <cp:contentStatus/>
</cp:coreProperties>
</file>