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115" windowHeight="5100" activeTab="4"/>
  </bookViews>
  <sheets>
    <sheet name="МП" sheetId="1" r:id="rId1"/>
    <sheet name="ППЮ" sheetId="2" r:id="rId2"/>
    <sheet name="ППДб" sheetId="3" r:id="rId3"/>
    <sheet name="ТПВ" sheetId="4" r:id="rId4"/>
    <sheet name="ППДа" sheetId="5" r:id="rId5"/>
  </sheets>
  <definedNames>
    <definedName name="_xlnm.Print_Titles" localSheetId="1">'ППЮ'!$7:$8</definedName>
    <definedName name="_xlnm.Print_Area" localSheetId="0">'МП'!$A$1:$U$17</definedName>
    <definedName name="_xlnm.Print_Area" localSheetId="4">'ППДа'!$A$1:$W$25</definedName>
    <definedName name="_xlnm.Print_Area" localSheetId="2">'ППДб'!$A$1:$U$24</definedName>
    <definedName name="_xlnm.Print_Area" localSheetId="1">'ППЮ'!$A$1:$U$32</definedName>
    <definedName name="_xlnm.Print_Area" localSheetId="3">'ТПВ'!$A$1:$U$16</definedName>
  </definedNames>
  <calcPr fullCalcOnLoad="1"/>
</workbook>
</file>

<file path=xl/sharedStrings.xml><?xml version="1.0" encoding="utf-8"?>
<sst xmlns="http://schemas.openxmlformats.org/spreadsheetml/2006/main" count="669" uniqueCount="286">
  <si>
    <t>МАЛЫЙ ПРИЗ</t>
  </si>
  <si>
    <t>КСК МСХА</t>
  </si>
  <si>
    <t>КСК "Новый век"</t>
  </si>
  <si>
    <r>
      <t xml:space="preserve">ХАРЛАМОВА </t>
    </r>
    <r>
      <rPr>
        <sz val="9"/>
        <rFont val="Times New Roman"/>
        <family val="1"/>
      </rPr>
      <t xml:space="preserve"> Галина, 1974</t>
    </r>
  </si>
  <si>
    <t>003274</t>
  </si>
  <si>
    <t>КМС</t>
  </si>
  <si>
    <t>Демин В</t>
  </si>
  <si>
    <r>
      <rPr>
        <b/>
        <sz val="10"/>
        <rFont val="Times New Roman"/>
        <family val="1"/>
      </rPr>
      <t xml:space="preserve">ДАНИЛИНА </t>
    </r>
    <r>
      <rPr>
        <sz val="10"/>
        <rFont val="Times New Roman"/>
        <family val="1"/>
      </rPr>
      <t>Анфиса, 1993</t>
    </r>
  </si>
  <si>
    <t>013293</t>
  </si>
  <si>
    <t>МС</t>
  </si>
  <si>
    <r>
      <t>ФРЕДДИ НАК -05,</t>
    </r>
    <r>
      <rPr>
        <sz val="10"/>
        <rFont val="Times New Roman"/>
        <family val="1"/>
      </rPr>
      <t xml:space="preserve"> мерин, гн. ган., Fruerstenreich, Германия</t>
    </r>
  </si>
  <si>
    <t>009545</t>
  </si>
  <si>
    <t>Данилина А.</t>
  </si>
  <si>
    <r>
      <rPr>
        <b/>
        <sz val="10"/>
        <rFont val="Times New Roman"/>
        <family val="1"/>
      </rPr>
      <t xml:space="preserve">ВЕРШИНИНА </t>
    </r>
    <r>
      <rPr>
        <sz val="10"/>
        <rFont val="Times New Roman"/>
        <family val="1"/>
      </rPr>
      <t>Ирина</t>
    </r>
  </si>
  <si>
    <r>
      <rPr>
        <b/>
        <sz val="10"/>
        <rFont val="Times New Roman"/>
        <family val="1"/>
      </rPr>
      <t>ГАЛААД - 03</t>
    </r>
    <r>
      <rPr>
        <sz val="10"/>
        <rFont val="Times New Roman"/>
        <family val="1"/>
      </rPr>
      <t xml:space="preserve">, жер, вор, РВП, Гепард, Старож к\з </t>
    </r>
  </si>
  <si>
    <t>002513</t>
  </si>
  <si>
    <t>Вершинина И</t>
  </si>
  <si>
    <t>О</t>
  </si>
  <si>
    <t>б.р</t>
  </si>
  <si>
    <r>
      <t>ГРИМ - 00</t>
    </r>
    <r>
      <rPr>
        <sz val="9"/>
        <rFont val="Times New Roman"/>
        <family val="1"/>
      </rPr>
      <t>, мер, рыж, тракен, Россия</t>
    </r>
  </si>
  <si>
    <t>001180</t>
  </si>
  <si>
    <t>Гордеев А.</t>
  </si>
  <si>
    <t>035894</t>
  </si>
  <si>
    <r>
      <rPr>
        <b/>
        <sz val="9"/>
        <color indexed="8"/>
        <rFont val="Times New Roman"/>
        <family val="1"/>
      </rPr>
      <t>БЕКАС-00</t>
    </r>
    <r>
      <rPr>
        <sz val="9"/>
        <color indexed="8"/>
        <rFont val="Times New Roman"/>
        <family val="1"/>
      </rPr>
      <t>, мер., гнед., англо -тракен., Керамик, ЗАО "Колос"</t>
    </r>
  </si>
  <si>
    <t>001195</t>
  </si>
  <si>
    <t>Ю</t>
  </si>
  <si>
    <r>
      <t xml:space="preserve">СМИРНОВА </t>
    </r>
    <r>
      <rPr>
        <sz val="9"/>
        <rFont val="Times New Roman"/>
        <family val="1"/>
      </rPr>
      <t xml:space="preserve"> Дарья, 2001</t>
    </r>
  </si>
  <si>
    <t>027601</t>
  </si>
  <si>
    <r>
      <t xml:space="preserve">ЛИДЕР - 08, </t>
    </r>
    <r>
      <rPr>
        <sz val="9"/>
        <rFont val="Times New Roman"/>
        <family val="1"/>
      </rPr>
      <t>жер, т.гнед, латв, Лазурит, Россия</t>
    </r>
  </si>
  <si>
    <t>018786</t>
  </si>
  <si>
    <t>Улосевич А</t>
  </si>
  <si>
    <r>
      <t xml:space="preserve">СЕМЕНОВА </t>
    </r>
    <r>
      <rPr>
        <sz val="9"/>
        <rFont val="Times New Roman"/>
        <family val="1"/>
      </rPr>
      <t xml:space="preserve"> Марина, 2003</t>
    </r>
  </si>
  <si>
    <t>054103</t>
  </si>
  <si>
    <r>
      <t xml:space="preserve">ВИРТУОЗ-11, </t>
    </r>
    <r>
      <rPr>
        <sz val="9"/>
        <rFont val="Times New Roman"/>
        <family val="1"/>
      </rPr>
      <t>мерин, вор. рус.верх., Ва Банк, Старожиловский к/з</t>
    </r>
  </si>
  <si>
    <t>014731</t>
  </si>
  <si>
    <t>Манжелий М.Г</t>
  </si>
  <si>
    <r>
      <t xml:space="preserve">ГЛАДКОВА  </t>
    </r>
    <r>
      <rPr>
        <sz val="9"/>
        <rFont val="Times New Roman"/>
        <family val="1"/>
      </rPr>
      <t>Анастасия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2003</t>
    </r>
  </si>
  <si>
    <t>053603</t>
  </si>
  <si>
    <t>1ю</t>
  </si>
  <si>
    <r>
      <t xml:space="preserve">КОЛИВЕРДА
</t>
    </r>
    <r>
      <rPr>
        <sz val="9"/>
        <rFont val="Times New Roman"/>
        <family val="1"/>
      </rPr>
      <t>Вера, 2002</t>
    </r>
  </si>
  <si>
    <t>057002</t>
  </si>
  <si>
    <r>
      <t xml:space="preserve">ДАГОН-10, </t>
    </r>
    <r>
      <rPr>
        <sz val="9"/>
        <rFont val="Times New Roman"/>
        <family val="1"/>
      </rPr>
      <t>мер, гн. ган., Дипломат, ООО к/з "Дейрра"</t>
    </r>
  </si>
  <si>
    <t>017146</t>
  </si>
  <si>
    <t>Коливерда А.П.</t>
  </si>
  <si>
    <t>СШОР ЦСКА
Москва</t>
  </si>
  <si>
    <r>
      <t xml:space="preserve">ШИБАЛЕВА </t>
    </r>
    <r>
      <rPr>
        <sz val="9"/>
        <rFont val="Times New Roman"/>
        <family val="1"/>
      </rPr>
      <t xml:space="preserve"> Ксения</t>
    </r>
  </si>
  <si>
    <t>015481</t>
  </si>
  <si>
    <t>015755</t>
  </si>
  <si>
    <t>Шибалева К</t>
  </si>
  <si>
    <r>
      <t>ФОРВАРД - 11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мер, сер, спорт помесь, Россия</t>
    </r>
  </si>
  <si>
    <t>019732</t>
  </si>
  <si>
    <t>на оформл</t>
  </si>
  <si>
    <r>
      <t xml:space="preserve">ОБЕРХОФ - 10 </t>
    </r>
    <r>
      <rPr>
        <sz val="9"/>
        <rFont val="Times New Roman"/>
        <family val="1"/>
      </rPr>
      <t>мерин, вор. трак., Хауз (Хорезм) 1, КФХ "Тракен"</t>
    </r>
  </si>
  <si>
    <t>017373</t>
  </si>
  <si>
    <t>011577</t>
  </si>
  <si>
    <t>Князева А</t>
  </si>
  <si>
    <t>Д</t>
  </si>
  <si>
    <r>
      <t xml:space="preserve">КОРНАКОВА </t>
    </r>
    <r>
      <rPr>
        <sz val="9"/>
        <rFont val="Times New Roman"/>
        <family val="1"/>
      </rPr>
      <t>Дарья, 1994</t>
    </r>
  </si>
  <si>
    <t>036094</t>
  </si>
  <si>
    <r>
      <t xml:space="preserve">МАКСИМОВА </t>
    </r>
    <r>
      <rPr>
        <sz val="9"/>
        <rFont val="Times New Roman"/>
        <family val="1"/>
      </rPr>
      <t xml:space="preserve"> Варвара, 2005</t>
    </r>
  </si>
  <si>
    <t>024505</t>
  </si>
  <si>
    <t>Орлова Е</t>
  </si>
  <si>
    <t>009565</t>
  </si>
  <si>
    <t>Орлова Е.</t>
  </si>
  <si>
    <r>
      <t xml:space="preserve">СТЕЦЮРА </t>
    </r>
    <r>
      <rPr>
        <sz val="9"/>
        <rFont val="Times New Roman"/>
        <family val="1"/>
      </rPr>
      <t xml:space="preserve"> Валерия, 2005</t>
    </r>
  </si>
  <si>
    <t>027505</t>
  </si>
  <si>
    <r>
      <rPr>
        <b/>
        <sz val="9"/>
        <rFont val="Times New Roman"/>
        <family val="1"/>
      </rPr>
      <t>БАККАРА - 01,</t>
    </r>
    <r>
      <rPr>
        <sz val="9"/>
        <rFont val="Times New Roman"/>
        <family val="1"/>
      </rPr>
      <t xml:space="preserve"> рыж., коб., помесь., Россия </t>
    </r>
  </si>
  <si>
    <t>005572</t>
  </si>
  <si>
    <t>Л</t>
  </si>
  <si>
    <r>
      <rPr>
        <b/>
        <sz val="9"/>
        <rFont val="Times New Roman"/>
        <family val="1"/>
      </rPr>
      <t xml:space="preserve">САВАТЕЕВА </t>
    </r>
    <r>
      <rPr>
        <sz val="9"/>
        <rFont val="Times New Roman"/>
        <family val="1"/>
      </rPr>
      <t>Татьяна, 2005</t>
    </r>
  </si>
  <si>
    <t>опл 15.02.18</t>
  </si>
  <si>
    <r>
      <t xml:space="preserve">ИВАШИНА </t>
    </r>
    <r>
      <rPr>
        <sz val="9"/>
        <rFont val="Times New Roman"/>
        <family val="1"/>
      </rPr>
      <t xml:space="preserve"> Юлия, 2006</t>
    </r>
  </si>
  <si>
    <t>015306</t>
  </si>
  <si>
    <r>
      <t xml:space="preserve">АНТОНОВА </t>
    </r>
    <r>
      <rPr>
        <sz val="9"/>
        <rFont val="Times New Roman"/>
        <family val="1"/>
      </rPr>
      <t xml:space="preserve"> Василиса, 2006 </t>
    </r>
  </si>
  <si>
    <t>014506</t>
  </si>
  <si>
    <r>
      <rPr>
        <b/>
        <sz val="9"/>
        <rFont val="Times New Roman"/>
        <family val="1"/>
      </rPr>
      <t xml:space="preserve">ФЕДОРОВА </t>
    </r>
    <r>
      <rPr>
        <sz val="9"/>
        <rFont val="Times New Roman"/>
        <family val="1"/>
      </rPr>
      <t>Дарья, 2004</t>
    </r>
  </si>
  <si>
    <t>001409</t>
  </si>
  <si>
    <t>МСХА</t>
  </si>
  <si>
    <r>
      <t xml:space="preserve">ЛЕСНИКОВА </t>
    </r>
    <r>
      <rPr>
        <sz val="9"/>
        <rFont val="Times New Roman"/>
        <family val="1"/>
      </rPr>
      <t xml:space="preserve"> Анастасия, 2002</t>
    </r>
  </si>
  <si>
    <t>060902</t>
  </si>
  <si>
    <t>019728</t>
  </si>
  <si>
    <t>Лесникова Е.А.</t>
  </si>
  <si>
    <t>022705</t>
  </si>
  <si>
    <r>
      <t xml:space="preserve">ДЕМИНА </t>
    </r>
    <r>
      <rPr>
        <sz val="9"/>
        <rFont val="Times New Roman"/>
        <family val="1"/>
      </rPr>
      <t>Анна, 1973</t>
    </r>
  </si>
  <si>
    <t>кмс</t>
  </si>
  <si>
    <r>
      <t xml:space="preserve">КИСЛОВА </t>
    </r>
    <r>
      <rPr>
        <sz val="9"/>
        <rFont val="Times New Roman"/>
        <family val="1"/>
      </rPr>
      <t xml:space="preserve"> Ольга, 2005</t>
    </r>
  </si>
  <si>
    <r>
      <t>ВОЛОПАС-12,</t>
    </r>
    <r>
      <rPr>
        <sz val="9"/>
        <rFont val="Times New Roman"/>
        <family val="1"/>
      </rPr>
      <t xml:space="preserve"> мер вор. РВП, Ва Банк, Старожиловский к/з</t>
    </r>
  </si>
  <si>
    <t>Технические результаты: мужчины/женщины</t>
  </si>
  <si>
    <t>Место</t>
  </si>
  <si>
    <t>Фамилия, имя всадника</t>
  </si>
  <si>
    <t>Разряд, звание</t>
  </si>
  <si>
    <t>Кличка лошади, г.р., пол, масть, порода, отец, место рождения</t>
  </si>
  <si>
    <t>№ паспорта</t>
  </si>
  <si>
    <t>Регион, команда</t>
  </si>
  <si>
    <t>Н</t>
  </si>
  <si>
    <t>С</t>
  </si>
  <si>
    <t>М</t>
  </si>
  <si>
    <t>Кол. ошиб.</t>
  </si>
  <si>
    <t>Всего 
баллов</t>
  </si>
  <si>
    <t>Всего %</t>
  </si>
  <si>
    <t>Выполнение норматива</t>
  </si>
  <si>
    <t>Баллы</t>
  </si>
  <si>
    <t>%</t>
  </si>
  <si>
    <t>I</t>
  </si>
  <si>
    <t>II</t>
  </si>
  <si>
    <t>МЕЛЬНИКОВА Екатерина, 1997</t>
  </si>
  <si>
    <t>ю</t>
  </si>
  <si>
    <t>ну</t>
  </si>
  <si>
    <t>д</t>
  </si>
  <si>
    <r>
      <t xml:space="preserve">ПОЗДНЯКОВА </t>
    </r>
    <r>
      <rPr>
        <sz val="9"/>
        <rFont val="Times New Roman"/>
        <family val="1"/>
      </rPr>
      <t xml:space="preserve">Полина, 1999 </t>
    </r>
  </si>
  <si>
    <t>008807</t>
  </si>
  <si>
    <r>
      <t>КУПЕЦ-07</t>
    </r>
    <r>
      <rPr>
        <sz val="9"/>
        <rFont val="Times New Roman"/>
        <family val="1"/>
      </rPr>
      <t xml:space="preserve">, мер., гнед., трак., Кархид, РоссияК </t>
    </r>
  </si>
  <si>
    <t>ОУСЦ "Планерная"</t>
  </si>
  <si>
    <t>Пони-спорт, Планерная</t>
  </si>
  <si>
    <t>КУБОК КСК при РГАУ-МСХА им. К.А Тимирязева</t>
  </si>
  <si>
    <t>(не квалификационные к выполнению нормативов спортивных разрядов)</t>
  </si>
  <si>
    <t xml:space="preserve">Главный судья:           </t>
  </si>
  <si>
    <t xml:space="preserve">   Семенова Ю.С., ВК (Москва) </t>
  </si>
  <si>
    <t xml:space="preserve">Главный секретарь:    </t>
  </si>
  <si>
    <t>Москва , КСК при РГАУ -МСХА им. К.А. Тимирязева</t>
  </si>
  <si>
    <t>ПРЕДВАРИТЕЛЬНЫЙ ПРИЗ. ЮНОШИ</t>
  </si>
  <si>
    <t>Зачет для юношей</t>
  </si>
  <si>
    <t>Общий зачет</t>
  </si>
  <si>
    <t>051404</t>
  </si>
  <si>
    <r>
      <t>БРЕНД-04</t>
    </r>
    <r>
      <rPr>
        <sz val="9"/>
        <rFont val="Times New Roman"/>
        <family val="1"/>
      </rPr>
      <t>,  жер., карак., голшт., Баловень, Россия</t>
    </r>
  </si>
  <si>
    <t>ПРЕДВАРИТЕЛЬНЫЙ ПРИЗ А. ДЕТИ</t>
  </si>
  <si>
    <t>Зачет для детей</t>
  </si>
  <si>
    <t>Орлова Е.О. (ВК) Москва</t>
  </si>
  <si>
    <t>20.04.2018 г.</t>
  </si>
  <si>
    <r>
      <rPr>
        <b/>
        <sz val="10"/>
        <rFont val="Times New Roman"/>
        <family val="1"/>
      </rPr>
      <t>ШАЦКАЯ</t>
    </r>
    <r>
      <rPr>
        <sz val="10"/>
        <rFont val="Times New Roman"/>
        <family val="1"/>
      </rPr>
      <t xml:space="preserve"> Наталья</t>
    </r>
  </si>
  <si>
    <t>025988</t>
  </si>
  <si>
    <t>009624</t>
  </si>
  <si>
    <t>Рождественская А.А.</t>
  </si>
  <si>
    <t>КСК "Новый век"
Москва</t>
  </si>
  <si>
    <t>024993</t>
  </si>
  <si>
    <t>002392</t>
  </si>
  <si>
    <r>
      <t xml:space="preserve">ЛАПКИНА
</t>
    </r>
    <r>
      <rPr>
        <sz val="9"/>
        <rFont val="Times New Roman"/>
        <family val="1"/>
      </rPr>
      <t>Анна, 1979</t>
    </r>
  </si>
  <si>
    <t>008679</t>
  </si>
  <si>
    <r>
      <t xml:space="preserve">БАЛОВЕНЬ-06, </t>
    </r>
    <r>
      <rPr>
        <sz val="10"/>
        <rFont val="Times New Roman"/>
        <family val="1"/>
      </rPr>
      <t>мер., рыж., ган., Бунтарь 23
ДЮСОК "Чемпион" (г.Балашиха)</t>
    </r>
  </si>
  <si>
    <t>014379</t>
  </si>
  <si>
    <t>Лапкина А.</t>
  </si>
  <si>
    <t>КСК "Всадница",
Московская обл</t>
  </si>
  <si>
    <r>
      <rPr>
        <b/>
        <sz val="10"/>
        <rFont val="Times New Roman"/>
        <family val="1"/>
      </rPr>
      <t xml:space="preserve">СЕРЕДА </t>
    </r>
    <r>
      <rPr>
        <sz val="10"/>
        <rFont val="Times New Roman"/>
        <family val="1"/>
      </rPr>
      <t xml:space="preserve"> Наталья, 1979</t>
    </r>
  </si>
  <si>
    <t>014579</t>
  </si>
  <si>
    <r>
      <rPr>
        <b/>
        <sz val="10"/>
        <rFont val="Times New Roman"/>
        <family val="1"/>
      </rPr>
      <t>БИРМИНГЕМ - 07,</t>
    </r>
    <r>
      <rPr>
        <sz val="10"/>
        <rFont val="Times New Roman"/>
        <family val="1"/>
      </rPr>
      <t xml:space="preserve"> мер, т.-гн. рус.верх., Бодлер, Московская обл</t>
    </r>
  </si>
  <si>
    <t>009986</t>
  </si>
  <si>
    <t>Середа Н.С</t>
  </si>
  <si>
    <r>
      <t xml:space="preserve">ЛАПКИНА
</t>
    </r>
    <r>
      <rPr>
        <sz val="10"/>
        <rFont val="Times New Roman"/>
        <family val="1"/>
      </rPr>
      <t>Анна, 1979</t>
    </r>
  </si>
  <si>
    <r>
      <t xml:space="preserve">КОЛИВЕРДА
</t>
    </r>
    <r>
      <rPr>
        <sz val="10"/>
        <rFont val="Times New Roman"/>
        <family val="1"/>
      </rPr>
      <t>Вера, 2002</t>
    </r>
  </si>
  <si>
    <r>
      <rPr>
        <b/>
        <sz val="10"/>
        <color indexed="8"/>
        <rFont val="Times New Roman"/>
        <family val="1"/>
      </rPr>
      <t>БЕКАС-00</t>
    </r>
    <r>
      <rPr>
        <sz val="10"/>
        <color indexed="8"/>
        <rFont val="Times New Roman"/>
        <family val="1"/>
      </rPr>
      <t>, мер., гнед., англо -тракен., Керамик, ЗАО "Колос"</t>
    </r>
  </si>
  <si>
    <r>
      <t xml:space="preserve">ЗАХАРОВА </t>
    </r>
    <r>
      <rPr>
        <sz val="10"/>
        <rFont val="Times New Roman"/>
        <family val="1"/>
      </rPr>
      <t xml:space="preserve"> Ирина</t>
    </r>
  </si>
  <si>
    <r>
      <t xml:space="preserve">РЕАЛ - 00 </t>
    </r>
    <r>
      <rPr>
        <sz val="10"/>
        <rFont val="Times New Roman"/>
        <family val="1"/>
      </rPr>
      <t>мер, вор. трак., Эфир, к/з им. Доватора</t>
    </r>
  </si>
  <si>
    <r>
      <t>ФЕДЕРИКО ГРЕГОРИУС-05,</t>
    </r>
    <r>
      <rPr>
        <sz val="10"/>
        <rFont val="Times New Roman"/>
        <family val="1"/>
      </rPr>
      <t xml:space="preserve"> мер., гн., рейл., Lord loxley, Германия</t>
    </r>
  </si>
  <si>
    <t xml:space="preserve">Семенова Ю.С., ВК (Москва) </t>
  </si>
  <si>
    <t xml:space="preserve">   Орлова Е.О. (ВК) Москва</t>
  </si>
  <si>
    <r>
      <t>ДОН - 08,</t>
    </r>
    <r>
      <rPr>
        <sz val="10"/>
        <rFont val="Times New Roman"/>
        <family val="1"/>
      </rPr>
      <t xml:space="preserve"> мер, гнед, ганновер, Дон Фредерико, Германия</t>
    </r>
  </si>
  <si>
    <r>
      <t xml:space="preserve">ЮРОВА </t>
    </r>
    <r>
      <rPr>
        <sz val="9"/>
        <rFont val="Times New Roman"/>
        <family val="1"/>
      </rPr>
      <t>Наталья, 1980</t>
    </r>
  </si>
  <si>
    <t>013381</t>
  </si>
  <si>
    <r>
      <t xml:space="preserve">КШНЯСЕВА </t>
    </r>
    <r>
      <rPr>
        <sz val="9"/>
        <rFont val="Times New Roman"/>
        <family val="1"/>
      </rPr>
      <t>Валерия, 1993</t>
    </r>
  </si>
  <si>
    <t>025293</t>
  </si>
  <si>
    <r>
      <t xml:space="preserve">ФОРОС-06, </t>
    </r>
    <r>
      <rPr>
        <sz val="9"/>
        <rFont val="Times New Roman"/>
        <family val="1"/>
      </rPr>
      <t>мер, рыж. трак., Форт 59, Кировский к/з</t>
    </r>
  </si>
  <si>
    <t>010044</t>
  </si>
  <si>
    <t>Галлямова А.А.</t>
  </si>
  <si>
    <r>
      <t xml:space="preserve">БЕЛОЦЕРКОВСКАЯ </t>
    </r>
    <r>
      <rPr>
        <sz val="9"/>
        <rFont val="Times New Roman"/>
        <family val="1"/>
      </rPr>
      <t>Анна, 2001</t>
    </r>
  </si>
  <si>
    <r>
      <rPr>
        <b/>
        <sz val="9"/>
        <rFont val="Times New Roman"/>
        <family val="1"/>
      </rPr>
      <t>БОЙФРЕНД-01,</t>
    </r>
    <r>
      <rPr>
        <sz val="9"/>
        <rFont val="Times New Roman"/>
        <family val="1"/>
      </rPr>
      <t xml:space="preserve"> жеребец, рыж. полукр., Галах, КСК "Райтер"</t>
    </r>
  </si>
  <si>
    <t>004800</t>
  </si>
  <si>
    <t>Бахтерева М</t>
  </si>
  <si>
    <t>КСК "АРКАИМ"</t>
  </si>
  <si>
    <r>
      <t>ЭМИР - 01</t>
    </r>
    <r>
      <rPr>
        <sz val="10"/>
        <color indexed="8"/>
        <rFont val="Times New Roman"/>
        <family val="1"/>
      </rPr>
      <t xml:space="preserve">  мерин, гн. ган., Янтарь, Чувашский к/з (им. Чапаева)</t>
    </r>
  </si>
  <si>
    <r>
      <t xml:space="preserve">КОРСУНСКИЙ </t>
    </r>
    <r>
      <rPr>
        <sz val="9"/>
        <rFont val="Times New Roman"/>
        <family val="1"/>
      </rPr>
      <t xml:space="preserve"> Артемий, 2002</t>
    </r>
  </si>
  <si>
    <t>025202</t>
  </si>
  <si>
    <r>
      <rPr>
        <b/>
        <sz val="9"/>
        <rFont val="Times New Roman"/>
        <family val="1"/>
      </rPr>
      <t>ХОХОЛОК-07,</t>
    </r>
    <r>
      <rPr>
        <sz val="9"/>
        <rFont val="Times New Roman"/>
        <family val="1"/>
      </rPr>
      <t xml:space="preserve"> жеребец, вор.РВП,  Хаммер, БМКК "Прадар"</t>
    </r>
  </si>
  <si>
    <t>008173</t>
  </si>
  <si>
    <t>Глазунов В.В</t>
  </si>
  <si>
    <r>
      <t xml:space="preserve">КУЛЫГИНА </t>
    </r>
    <r>
      <rPr>
        <sz val="9"/>
        <rFont val="Times New Roman"/>
        <family val="1"/>
      </rPr>
      <t>Наталья, 1978</t>
    </r>
  </si>
  <si>
    <t>018378</t>
  </si>
  <si>
    <r>
      <t>СОБИНОВ - 11</t>
    </r>
    <r>
      <rPr>
        <sz val="10"/>
        <rFont val="Times New Roman"/>
        <family val="1"/>
      </rPr>
      <t xml:space="preserve"> мер, , рыж. полукр., Бердыш, Тульская обл</t>
    </r>
  </si>
  <si>
    <t>015137</t>
  </si>
  <si>
    <t>Мостовская О.И.</t>
  </si>
  <si>
    <t>КСК "Озерный край"</t>
  </si>
  <si>
    <r>
      <rPr>
        <b/>
        <sz val="10"/>
        <rFont val="Times New Roman"/>
        <family val="1"/>
      </rPr>
      <t>ЕРМОХИНА</t>
    </r>
    <r>
      <rPr>
        <sz val="10"/>
        <rFont val="Times New Roman"/>
        <family val="1"/>
      </rPr>
      <t xml:space="preserve"> Вера</t>
    </r>
  </si>
  <si>
    <r>
      <t xml:space="preserve">ЩЕРПИЛОВА </t>
    </r>
    <r>
      <rPr>
        <sz val="9"/>
        <rFont val="Times New Roman"/>
        <family val="1"/>
      </rPr>
      <t xml:space="preserve"> Виктория, 1995</t>
    </r>
  </si>
  <si>
    <t>017195</t>
  </si>
  <si>
    <r>
      <t>ЦЕНТО БОЙ-09,</t>
    </r>
    <r>
      <rPr>
        <sz val="9"/>
        <rFont val="Times New Roman"/>
        <family val="1"/>
      </rPr>
      <t xml:space="preserve"> мерин, гн. латв., Центесимо, Латвия</t>
    </r>
  </si>
  <si>
    <t>014533</t>
  </si>
  <si>
    <t>Гришин М.А.</t>
  </si>
  <si>
    <t>Юность Москвы"Измайлово"</t>
  </si>
  <si>
    <r>
      <rPr>
        <b/>
        <sz val="9"/>
        <rFont val="Times New Roman"/>
        <family val="1"/>
      </rPr>
      <t>САНИМО-05</t>
    </r>
    <r>
      <rPr>
        <sz val="9"/>
        <rFont val="Times New Roman"/>
        <family val="1"/>
      </rPr>
      <t>, кобыла, сер. цанг., Сальваторе, Бельгия</t>
    </r>
  </si>
  <si>
    <t>007170</t>
  </si>
  <si>
    <t>Коробова О.А</t>
  </si>
  <si>
    <r>
      <t xml:space="preserve">ШАЦКАЯ </t>
    </r>
    <r>
      <rPr>
        <sz val="9"/>
        <rFont val="Times New Roman"/>
        <family val="1"/>
      </rPr>
      <t>Наталья</t>
    </r>
  </si>
  <si>
    <t>Мышляева Е.в.</t>
  </si>
  <si>
    <r>
      <t xml:space="preserve">АНТОНОВА </t>
    </r>
    <r>
      <rPr>
        <sz val="9"/>
        <rFont val="Times New Roman"/>
        <family val="1"/>
      </rPr>
      <t xml:space="preserve"> Алена, 2003</t>
    </r>
  </si>
  <si>
    <t>053903</t>
  </si>
  <si>
    <r>
      <t>БОЛИВАР - 08</t>
    </r>
    <r>
      <rPr>
        <sz val="9"/>
        <rFont val="Times New Roman"/>
        <family val="1"/>
      </rPr>
      <t>, мер, гнед, арабо-ганновер, Байт, МСХА</t>
    </r>
  </si>
  <si>
    <r>
      <t>ГЕНДЕЛЬ - 12</t>
    </r>
    <r>
      <rPr>
        <sz val="10"/>
        <rFont val="Times New Roman"/>
        <family val="1"/>
      </rPr>
      <t xml:space="preserve"> жер, т.-гн. трак., Хемфрис, КФХ "Тракен"</t>
    </r>
  </si>
  <si>
    <t>017167</t>
  </si>
  <si>
    <t>Кулыгина Н.В.
Черемушкина Л.Е.</t>
  </si>
  <si>
    <r>
      <t xml:space="preserve">БАЛОВЕНЬ-06, </t>
    </r>
    <r>
      <rPr>
        <sz val="10"/>
        <rFont val="Times New Roman"/>
        <family val="1"/>
      </rPr>
      <t>мер., рыж., ган., Бунтарь 23 ДЮСОК "Чемпион" (г.Балашиха)</t>
    </r>
  </si>
  <si>
    <r>
      <t xml:space="preserve">БЕНЧУК </t>
    </r>
    <r>
      <rPr>
        <sz val="9"/>
        <rFont val="Times New Roman"/>
        <family val="1"/>
      </rPr>
      <t xml:space="preserve"> Алиса, 2003</t>
    </r>
  </si>
  <si>
    <t>011103</t>
  </si>
  <si>
    <r>
      <rPr>
        <b/>
        <sz val="10"/>
        <rFont val="Times New Roman"/>
        <family val="1"/>
      </rPr>
      <t>ИМПОРТ - 02</t>
    </r>
    <r>
      <rPr>
        <sz val="10"/>
        <rFont val="Times New Roman"/>
        <family val="1"/>
      </rPr>
      <t xml:space="preserve">, мер., сер, орловс.рыс, Плейбой, Россия </t>
    </r>
  </si>
  <si>
    <r>
      <rPr>
        <b/>
        <sz val="10"/>
        <rFont val="Times New Roman"/>
        <family val="1"/>
      </rPr>
      <t>ГУГЕНОТ - 01</t>
    </r>
    <r>
      <rPr>
        <sz val="10"/>
        <rFont val="Times New Roman"/>
        <family val="1"/>
      </rPr>
      <t>, мер, рыж, донск, Россия</t>
    </r>
  </si>
  <si>
    <r>
      <t xml:space="preserve">ТКАЧЕВ </t>
    </r>
    <r>
      <rPr>
        <sz val="9"/>
        <rFont val="Times New Roman"/>
        <family val="1"/>
      </rPr>
      <t xml:space="preserve"> Матвей, 2006</t>
    </r>
  </si>
  <si>
    <r>
      <t>ПАСТОРАЛЬ - 06,</t>
    </r>
    <r>
      <rPr>
        <sz val="9"/>
        <rFont val="Times New Roman"/>
        <family val="1"/>
      </rPr>
      <t xml:space="preserve"> кобыла, гн. полукр., Радий, Липецкая обл</t>
    </r>
  </si>
  <si>
    <t>007492</t>
  </si>
  <si>
    <t>Свилогузов Н.В</t>
  </si>
  <si>
    <t>КСК "Всадница"</t>
  </si>
  <si>
    <r>
      <rPr>
        <b/>
        <sz val="10"/>
        <rFont val="Times New Roman"/>
        <family val="1"/>
      </rPr>
      <t>ОЛРАЙТ - 14,</t>
    </r>
    <r>
      <rPr>
        <sz val="10"/>
        <rFont val="Times New Roman"/>
        <family val="1"/>
      </rPr>
      <t xml:space="preserve"> мер, вор, тракен, Реал, Кск МСХА</t>
    </r>
  </si>
  <si>
    <r>
      <t xml:space="preserve">АЛЕКСЕЕВА </t>
    </r>
    <r>
      <rPr>
        <sz val="9"/>
        <rFont val="Times New Roman"/>
        <family val="1"/>
      </rPr>
      <t>Анна</t>
    </r>
  </si>
  <si>
    <r>
      <t>БУРЕВЕСТНИК-01</t>
    </r>
    <r>
      <rPr>
        <sz val="8"/>
        <rFont val="Times New Roman"/>
        <family val="1"/>
      </rPr>
      <t>, мер., сер., рус. рыс., Браво Ласс, СПК "Заволжский" Ульян.обл.</t>
    </r>
  </si>
  <si>
    <r>
      <t>АНАНЬЕВА</t>
    </r>
    <r>
      <rPr>
        <sz val="9"/>
        <rFont val="Times New Roman"/>
        <family val="1"/>
      </rPr>
      <t xml:space="preserve"> Екатерина, 1999</t>
    </r>
  </si>
  <si>
    <t>064299</t>
  </si>
  <si>
    <r>
      <rPr>
        <b/>
        <sz val="10"/>
        <rFont val="Times New Roman"/>
        <family val="1"/>
      </rPr>
      <t>МЕСЯЦ - 98</t>
    </r>
    <r>
      <rPr>
        <sz val="10"/>
        <rFont val="Times New Roman"/>
        <family val="1"/>
      </rPr>
      <t>, жер, гнед, чист.верх, Россия</t>
    </r>
  </si>
  <si>
    <r>
      <t xml:space="preserve">МОСТОВСКАЯ </t>
    </r>
    <r>
      <rPr>
        <sz val="9"/>
        <rFont val="Times New Roman"/>
        <family val="1"/>
      </rPr>
      <t>Анна, 2005</t>
    </r>
  </si>
  <si>
    <t>014905</t>
  </si>
  <si>
    <t>КСК "Альтис"</t>
  </si>
  <si>
    <r>
      <t xml:space="preserve">АЛСУ -12, </t>
    </r>
    <r>
      <rPr>
        <sz val="9"/>
        <rFont val="Times New Roman"/>
        <family val="1"/>
      </rPr>
      <t>кобыла, гн. латв., Ароматс, Латвия</t>
    </r>
  </si>
  <si>
    <t>015988</t>
  </si>
  <si>
    <t>Белосохова Е.А.</t>
  </si>
  <si>
    <t>КСК "Новый век" Москва</t>
  </si>
  <si>
    <r>
      <t xml:space="preserve">КОНСКАЯ </t>
    </r>
    <r>
      <rPr>
        <sz val="8"/>
        <rFont val="Times New Roman"/>
        <family val="1"/>
      </rPr>
      <t xml:space="preserve"> Светлана, 2004</t>
    </r>
  </si>
  <si>
    <r>
      <t xml:space="preserve">ГРИШИНА </t>
    </r>
    <r>
      <rPr>
        <sz val="9"/>
        <rFont val="Times New Roman"/>
        <family val="1"/>
      </rPr>
      <t xml:space="preserve"> Софья, 2007</t>
    </r>
  </si>
  <si>
    <t>003107</t>
  </si>
  <si>
    <r>
      <t xml:space="preserve">СНЕГИРЕВА </t>
    </r>
    <r>
      <rPr>
        <sz val="9"/>
        <rFont val="Times New Roman"/>
        <family val="1"/>
      </rPr>
      <t>Елизавета, 2004</t>
    </r>
  </si>
  <si>
    <t>DE422.220097800</t>
  </si>
  <si>
    <t>СДЮШОР "Матадор-Лианозово" город Москва</t>
  </si>
  <si>
    <r>
      <t xml:space="preserve">ПОЛЯКОВА </t>
    </r>
    <r>
      <rPr>
        <sz val="9"/>
        <rFont val="Times New Roman"/>
        <family val="1"/>
      </rPr>
      <t>Татьяна, 2003</t>
    </r>
  </si>
  <si>
    <t>007603</t>
  </si>
  <si>
    <r>
      <t xml:space="preserve">ПИПИЯ </t>
    </r>
    <r>
      <rPr>
        <sz val="9"/>
        <rFont val="Times New Roman"/>
        <family val="1"/>
      </rPr>
      <t>Ульяна, 2004</t>
    </r>
  </si>
  <si>
    <r>
      <rPr>
        <b/>
        <sz val="9"/>
        <rFont val="Times New Roman"/>
        <family val="1"/>
      </rPr>
      <t>КАВКАЗ - 09,</t>
    </r>
    <r>
      <rPr>
        <sz val="9"/>
        <rFont val="Times New Roman"/>
        <family val="1"/>
      </rPr>
      <t xml:space="preserve"> мер., сер., Райт-пони., </t>
    </r>
  </si>
  <si>
    <t>011195</t>
  </si>
  <si>
    <r>
      <t xml:space="preserve">ШАТИЛОВА </t>
    </r>
    <r>
      <rPr>
        <sz val="9"/>
        <rFont val="Times New Roman"/>
        <family val="1"/>
      </rPr>
      <t>Анна, 2005</t>
    </r>
  </si>
  <si>
    <t>031605</t>
  </si>
  <si>
    <t>010087</t>
  </si>
  <si>
    <t>Антошина Н.В</t>
  </si>
  <si>
    <t>КСК "ОЛИМП"</t>
  </si>
  <si>
    <r>
      <t xml:space="preserve">ГЛАВНОВА </t>
    </r>
    <r>
      <rPr>
        <sz val="9"/>
        <rFont val="Times New Roman"/>
        <family val="1"/>
      </rPr>
      <t>Доминика, 2004</t>
    </r>
  </si>
  <si>
    <r>
      <t xml:space="preserve">БЕЛАНОВА </t>
    </r>
    <r>
      <rPr>
        <sz val="9"/>
        <rFont val="Times New Roman"/>
        <family val="1"/>
      </rPr>
      <t>Ксения, 2005</t>
    </r>
  </si>
  <si>
    <t>POL999611300103</t>
  </si>
  <si>
    <r>
      <t xml:space="preserve">ТЯГУНОВА </t>
    </r>
    <r>
      <rPr>
        <sz val="9"/>
        <rFont val="Times New Roman"/>
        <family val="1"/>
      </rPr>
      <t>Елизавета, 2004</t>
    </r>
  </si>
  <si>
    <r>
      <rPr>
        <b/>
        <sz val="9"/>
        <rFont val="Times New Roman"/>
        <family val="1"/>
      </rPr>
      <t>ДОНОВАН -99</t>
    </r>
    <r>
      <rPr>
        <sz val="9"/>
        <rFont val="Times New Roman"/>
        <family val="1"/>
      </rPr>
      <t>: мер. гнед., немецкий райт-пони. Германия</t>
    </r>
  </si>
  <si>
    <r>
      <t>ЭЛЕГИЯ - 08,</t>
    </r>
    <r>
      <rPr>
        <sz val="9"/>
        <rFont val="Times New Roman"/>
        <family val="1"/>
      </rPr>
      <t xml:space="preserve"> коб, рыж, полукр., КСК "Вертикаль", г.Обнинск</t>
    </r>
  </si>
  <si>
    <r>
      <t xml:space="preserve">ВАСИЛИСК - 02, </t>
    </r>
    <r>
      <rPr>
        <sz val="9"/>
        <rFont val="Times New Roman"/>
        <family val="1"/>
      </rPr>
      <t>жер, сер, орлоск, рыс, Крикун,Хреновской к.з</t>
    </r>
  </si>
  <si>
    <t>081701</t>
  </si>
  <si>
    <t>020119</t>
  </si>
  <si>
    <t>Бенчук Т.В</t>
  </si>
  <si>
    <r>
      <t xml:space="preserve">РОДОС - 11, </t>
    </r>
    <r>
      <rPr>
        <sz val="9"/>
        <rFont val="Times New Roman"/>
        <family val="1"/>
      </rPr>
      <t>мер, т.гн, ольденбург, Фюрст Романсир, Германия</t>
    </r>
  </si>
  <si>
    <r>
      <t xml:space="preserve">Судьи: Н -  Елисеева А.А. (1 к), </t>
    </r>
    <r>
      <rPr>
        <b/>
        <sz val="10"/>
        <rFont val="Times New Roman"/>
        <family val="1"/>
      </rPr>
      <t xml:space="preserve">С - Семенова Ю.С (ВК) Москва; </t>
    </r>
    <r>
      <rPr>
        <sz val="10"/>
        <rFont val="Times New Roman"/>
        <family val="1"/>
      </rPr>
      <t xml:space="preserve">М - Хромов Н.В. (ВК) Московская область </t>
    </r>
  </si>
  <si>
    <r>
      <t xml:space="preserve">Судьи: Н -  Елисеева А.А. (1К) Москва , </t>
    </r>
    <r>
      <rPr>
        <b/>
        <sz val="10"/>
        <rFont val="Times New Roman"/>
        <family val="1"/>
      </rPr>
      <t xml:space="preserve">С - Семенова Ю.С (ВК) Москва ; </t>
    </r>
    <r>
      <rPr>
        <sz val="10"/>
        <rFont val="Times New Roman"/>
        <family val="1"/>
      </rPr>
      <t>М - Хромов Н.В. (ВК) Московская область</t>
    </r>
  </si>
  <si>
    <t>ПРЕДВАРИТЕЛЬНЫЙ ПРИЗ. ДЕТИ. ТЕСТ "В"</t>
  </si>
  <si>
    <t>ТЕСТ ПО ВЫБОРУ</t>
  </si>
  <si>
    <r>
      <t xml:space="preserve">Судьи: Н -  Хромов Н.В. (ВК) Московская область, </t>
    </r>
    <r>
      <rPr>
        <b/>
        <sz val="10"/>
        <rFont val="Times New Roman"/>
        <family val="1"/>
      </rPr>
      <t xml:space="preserve">С - Елисеева А.А. (1К) Москва; </t>
    </r>
    <r>
      <rPr>
        <sz val="10"/>
        <rFont val="Times New Roman"/>
        <family val="1"/>
      </rPr>
      <t>М - Семенова Ю.С (ВК) Москва</t>
    </r>
  </si>
  <si>
    <t>ОБЩИЙ ЗАЧЕТ</t>
  </si>
  <si>
    <t>ЗАЧЕТ ДЛЯ ДЕТЕЙ</t>
  </si>
  <si>
    <r>
      <t xml:space="preserve">ДАНИЛОВА </t>
    </r>
    <r>
      <rPr>
        <sz val="9"/>
        <rFont val="Times New Roman"/>
        <family val="1"/>
      </rPr>
      <t>Анастасия, 2004</t>
    </r>
  </si>
  <si>
    <t>018504</t>
  </si>
  <si>
    <r>
      <rPr>
        <b/>
        <sz val="10"/>
        <rFont val="Times New Roman"/>
        <family val="1"/>
      </rPr>
      <t xml:space="preserve">ГРАЦИЯ - 11, </t>
    </r>
    <r>
      <rPr>
        <sz val="10"/>
        <rFont val="Times New Roman"/>
        <family val="1"/>
      </rPr>
      <t>, коб, РВП, Россия</t>
    </r>
  </si>
  <si>
    <t>Исаева И.А</t>
  </si>
  <si>
    <t>КСК "Джамп"</t>
  </si>
  <si>
    <t>ПРЕДВАРИТЕЛЬНЫЙ ПРИЗ ДЕТИ. ТЕСТ А</t>
  </si>
  <si>
    <t>ЭКВИ 1</t>
  </si>
  <si>
    <t>ОБЯЗАТЕЛЬНАЯ ПРОГРАММА №1</t>
  </si>
  <si>
    <r>
      <t xml:space="preserve">ВАСИНА </t>
    </r>
    <r>
      <rPr>
        <sz val="9"/>
        <rFont val="Times New Roman"/>
        <family val="1"/>
      </rPr>
      <t>Ксения, 2002</t>
    </r>
  </si>
  <si>
    <t>021202</t>
  </si>
  <si>
    <r>
      <t>ЭЛЕГИЯ - 08,</t>
    </r>
    <r>
      <rPr>
        <sz val="10"/>
        <rFont val="Times New Roman"/>
        <family val="1"/>
      </rPr>
      <t xml:space="preserve"> коб, рыж, полукр., КСК "Вертикаль", г.Обнинск</t>
    </r>
  </si>
  <si>
    <r>
      <t xml:space="preserve">НАЧАЛОВА </t>
    </r>
    <r>
      <rPr>
        <sz val="9"/>
        <rFont val="Times New Roman"/>
        <family val="1"/>
      </rPr>
      <t>Маргарита, 2003</t>
    </r>
  </si>
  <si>
    <t>043803</t>
  </si>
  <si>
    <r>
      <t>КАСПЕР- 06 ,</t>
    </r>
    <r>
      <rPr>
        <sz val="8"/>
        <rFont val="Times New Roman"/>
        <family val="1"/>
      </rPr>
      <t xml:space="preserve"> мер, гнед, спортивн помесь,  Пристав, Россия</t>
    </r>
  </si>
  <si>
    <t>020017</t>
  </si>
  <si>
    <t>044405</t>
  </si>
  <si>
    <r>
      <rPr>
        <b/>
        <sz val="10"/>
        <rFont val="Times New Roman"/>
        <family val="1"/>
      </rPr>
      <t>МАСИК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03    </t>
    </r>
    <r>
      <rPr>
        <sz val="10"/>
        <rFont val="Times New Roman"/>
        <family val="1"/>
      </rPr>
      <t xml:space="preserve">                                                                    мер., сер., помесь, Польша,  </t>
    </r>
  </si>
  <si>
    <t>Никулин С.Е</t>
  </si>
  <si>
    <t>опл 08.02.18</t>
  </si>
  <si>
    <t>Шумахер А.</t>
  </si>
  <si>
    <t>опл. 09.02.18</t>
  </si>
  <si>
    <t>Пахомова А.И</t>
  </si>
  <si>
    <t>от 08.02.18</t>
  </si>
  <si>
    <r>
      <t xml:space="preserve">Судьи: Н - Семенова Ю.С (ВК) Москва, </t>
    </r>
    <r>
      <rPr>
        <b/>
        <sz val="10"/>
        <rFont val="Times New Roman"/>
        <family val="1"/>
      </rPr>
      <t xml:space="preserve">С - Хромов Н.В. (ВК) Московская область; </t>
    </r>
    <r>
      <rPr>
        <sz val="10"/>
        <rFont val="Times New Roman"/>
        <family val="1"/>
      </rPr>
      <t>М - Елисеева А.А. (1К) Москва</t>
    </r>
  </si>
  <si>
    <t>Выпонение норматива</t>
  </si>
  <si>
    <t>3ю</t>
  </si>
  <si>
    <r>
      <t xml:space="preserve">КАРПЕНКО </t>
    </r>
    <r>
      <rPr>
        <sz val="9"/>
        <rFont val="Times New Roman"/>
        <family val="1"/>
      </rPr>
      <t xml:space="preserve"> Анастасия, 2004</t>
    </r>
  </si>
  <si>
    <r>
      <t>СОБИНОВ - 11</t>
    </r>
    <r>
      <rPr>
        <sz val="9"/>
        <rFont val="Times New Roman"/>
        <family val="1"/>
      </rPr>
      <t xml:space="preserve"> мер, рыж. полукр., Бердыш, Тульская обл</t>
    </r>
  </si>
  <si>
    <t>2ю</t>
  </si>
  <si>
    <r>
      <rPr>
        <b/>
        <sz val="9"/>
        <rFont val="Times New Roman"/>
        <family val="1"/>
      </rPr>
      <t>МАСИК -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03 </t>
    </r>
    <r>
      <rPr>
        <sz val="9"/>
        <rFont val="Times New Roman"/>
        <family val="1"/>
      </rPr>
      <t xml:space="preserve"> мер., сер., помесь, Польша,  </t>
    </r>
  </si>
  <si>
    <t>Зачет для любителей (не квалификационная езда)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</si>
</sst>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0\ _р_._-;\-* #,##0.00\ _р_._-;_-* &quot;-&quot;??\ 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1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8" fillId="0" borderId="0">
      <alignment/>
      <protection/>
    </xf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8" fillId="3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0" applyNumberFormat="0" applyBorder="0" applyAlignment="0" applyProtection="0"/>
    <xf numFmtId="0" fontId="17" fillId="39" borderId="0" applyNumberFormat="0" applyBorder="0" applyAlignment="0" applyProtection="0"/>
    <xf numFmtId="0" fontId="48" fillId="40" borderId="0" applyNumberFormat="0" applyBorder="0" applyAlignment="0" applyProtection="0"/>
    <xf numFmtId="0" fontId="17" fillId="29" borderId="0" applyNumberFormat="0" applyBorder="0" applyAlignment="0" applyProtection="0"/>
    <xf numFmtId="0" fontId="48" fillId="41" borderId="0" applyNumberFormat="0" applyBorder="0" applyAlignment="0" applyProtection="0"/>
    <xf numFmtId="0" fontId="17" fillId="31" borderId="0" applyNumberFormat="0" applyBorder="0" applyAlignment="0" applyProtection="0"/>
    <xf numFmtId="0" fontId="48" fillId="42" borderId="0" applyNumberFormat="0" applyBorder="0" applyAlignment="0" applyProtection="0"/>
    <xf numFmtId="0" fontId="17" fillId="43" borderId="0" applyNumberFormat="0" applyBorder="0" applyAlignment="0" applyProtection="0"/>
    <xf numFmtId="0" fontId="49" fillId="44" borderId="1" applyNumberFormat="0" applyAlignment="0" applyProtection="0"/>
    <xf numFmtId="0" fontId="18" fillId="13" borderId="2" applyNumberFormat="0" applyAlignment="0" applyProtection="0"/>
    <xf numFmtId="0" fontId="50" fillId="45" borderId="3" applyNumberFormat="0" applyAlignment="0" applyProtection="0"/>
    <xf numFmtId="0" fontId="19" fillId="46" borderId="4" applyNumberFormat="0" applyAlignment="0" applyProtection="0"/>
    <xf numFmtId="0" fontId="51" fillId="45" borderId="1" applyNumberFormat="0" applyAlignment="0" applyProtection="0"/>
    <xf numFmtId="0" fontId="2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0" borderId="7" applyNumberFormat="0" applyFill="0" applyAlignment="0" applyProtection="0"/>
    <xf numFmtId="0" fontId="22" fillId="0" borderId="8" applyNumberFormat="0" applyFill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47" borderId="13" applyNumberFormat="0" applyAlignment="0" applyProtection="0"/>
    <xf numFmtId="0" fontId="25" fillId="48" borderId="14" applyNumberFormat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9" fillId="51" borderId="0" applyNumberFormat="0" applyBorder="0" applyAlignment="0" applyProtection="0"/>
    <xf numFmtId="0" fontId="2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1" fillId="0" borderId="17" applyNumberFormat="0" applyFill="0" applyAlignment="0" applyProtection="0"/>
    <xf numFmtId="0" fontId="30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55" borderId="19" xfId="0" applyFont="1" applyFill="1" applyBorder="1" applyAlignment="1">
      <alignment vertical="center" wrapText="1"/>
    </xf>
    <xf numFmtId="49" fontId="7" fillId="55" borderId="19" xfId="0" applyNumberFormat="1" applyFont="1" applyFill="1" applyBorder="1" applyAlignment="1">
      <alignment horizontal="center" vertical="center" wrapText="1"/>
    </xf>
    <xf numFmtId="0" fontId="7" fillId="55" borderId="19" xfId="130" applyFont="1" applyFill="1" applyBorder="1" applyAlignment="1" applyProtection="1">
      <alignment horizontal="center" vertical="center" wrapText="1"/>
      <protection locked="0"/>
    </xf>
    <xf numFmtId="49" fontId="9" fillId="55" borderId="19" xfId="151" applyNumberFormat="1" applyFont="1" applyFill="1" applyBorder="1" applyAlignment="1">
      <alignment horizontal="center" vertical="center" wrapText="1"/>
      <protection/>
    </xf>
    <xf numFmtId="49" fontId="10" fillId="55" borderId="19" xfId="0" applyNumberFormat="1" applyFont="1" applyFill="1" applyBorder="1" applyAlignment="1">
      <alignment horizontal="center" vertical="center" wrapText="1"/>
    </xf>
    <xf numFmtId="0" fontId="10" fillId="55" borderId="19" xfId="130" applyFont="1" applyFill="1" applyBorder="1" applyAlignment="1" applyProtection="1">
      <alignment horizontal="center" vertical="center" wrapText="1"/>
      <protection locked="0"/>
    </xf>
    <xf numFmtId="49" fontId="11" fillId="55" borderId="19" xfId="0" applyNumberFormat="1" applyFont="1" applyFill="1" applyBorder="1" applyAlignment="1">
      <alignment horizontal="center" vertical="center" wrapText="1"/>
    </xf>
    <xf numFmtId="0" fontId="10" fillId="55" borderId="19" xfId="0" applyFont="1" applyFill="1" applyBorder="1" applyAlignment="1">
      <alignment horizontal="left" vertical="center" wrapText="1"/>
    </xf>
    <xf numFmtId="0" fontId="7" fillId="55" borderId="19" xfId="150" applyFont="1" applyFill="1" applyBorder="1" applyAlignment="1" applyProtection="1">
      <alignment horizontal="center" vertical="center" wrapText="1"/>
      <protection locked="0"/>
    </xf>
    <xf numFmtId="0" fontId="4" fillId="55" borderId="19" xfId="130" applyFont="1" applyFill="1" applyBorder="1" applyAlignment="1" applyProtection="1">
      <alignment horizontal="left" vertical="center" wrapText="1"/>
      <protection locked="0"/>
    </xf>
    <xf numFmtId="0" fontId="5" fillId="55" borderId="19" xfId="130" applyFont="1" applyFill="1" applyBorder="1" applyAlignment="1">
      <alignment horizontal="left" vertical="center" wrapText="1"/>
      <protection/>
    </xf>
    <xf numFmtId="49" fontId="12" fillId="55" borderId="19" xfId="139" applyNumberFormat="1" applyFont="1" applyFill="1" applyBorder="1" applyAlignment="1">
      <alignment horizontal="center" vertical="center" wrapText="1"/>
      <protection/>
    </xf>
    <xf numFmtId="49" fontId="11" fillId="55" borderId="19" xfId="139" applyNumberFormat="1" applyFont="1" applyFill="1" applyBorder="1" applyAlignment="1">
      <alignment horizontal="center" vertical="center" wrapText="1"/>
      <protection/>
    </xf>
    <xf numFmtId="0" fontId="5" fillId="55" borderId="19" xfId="0" applyFont="1" applyFill="1" applyBorder="1" applyAlignment="1">
      <alignment vertical="center" wrapText="1"/>
    </xf>
    <xf numFmtId="0" fontId="7" fillId="55" borderId="19" xfId="138" applyFont="1" applyFill="1" applyBorder="1" applyAlignment="1">
      <alignment horizontal="center" vertical="center" wrapText="1"/>
      <protection/>
    </xf>
    <xf numFmtId="0" fontId="6" fillId="55" borderId="19" xfId="130" applyFont="1" applyFill="1" applyBorder="1" applyAlignment="1">
      <alignment vertical="center" wrapText="1"/>
      <protection/>
    </xf>
    <xf numFmtId="49" fontId="13" fillId="55" borderId="19" xfId="151" applyNumberFormat="1" applyFont="1" applyFill="1" applyBorder="1" applyAlignment="1">
      <alignment horizontal="center" vertical="center" wrapText="1"/>
      <protection/>
    </xf>
    <xf numFmtId="0" fontId="6" fillId="55" borderId="19" xfId="147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center"/>
    </xf>
    <xf numFmtId="49" fontId="7" fillId="55" borderId="19" xfId="151" applyNumberFormat="1" applyFont="1" applyFill="1" applyBorder="1" applyAlignment="1">
      <alignment horizontal="center" vertical="center" wrapText="1"/>
      <protection/>
    </xf>
    <xf numFmtId="0" fontId="10" fillId="55" borderId="19" xfId="0" applyFont="1" applyFill="1" applyBorder="1" applyAlignment="1">
      <alignment horizontal="center" vertical="center" wrapText="1"/>
    </xf>
    <xf numFmtId="49" fontId="10" fillId="55" borderId="19" xfId="130" applyNumberFormat="1" applyFont="1" applyFill="1" applyBorder="1" applyAlignment="1">
      <alignment horizontal="center" vertical="center" wrapText="1"/>
      <protection/>
    </xf>
    <xf numFmtId="0" fontId="10" fillId="55" borderId="19" xfId="130" applyFont="1" applyFill="1" applyBorder="1" applyAlignment="1">
      <alignment horizontal="center" vertical="center" wrapText="1"/>
      <protection/>
    </xf>
    <xf numFmtId="0" fontId="4" fillId="55" borderId="19" xfId="154" applyFont="1" applyFill="1" applyBorder="1" applyAlignment="1">
      <alignment horizontal="left" vertical="center" wrapText="1"/>
      <protection/>
    </xf>
    <xf numFmtId="49" fontId="9" fillId="55" borderId="19" xfId="134" applyNumberFormat="1" applyFont="1" applyFill="1" applyBorder="1" applyAlignment="1">
      <alignment horizontal="center" vertical="center" wrapText="1"/>
      <protection/>
    </xf>
    <xf numFmtId="0" fontId="10" fillId="55" borderId="19" xfId="153" applyFont="1" applyFill="1" applyBorder="1" applyAlignment="1">
      <alignment horizontal="center" vertical="center" wrapText="1"/>
      <protection/>
    </xf>
    <xf numFmtId="0" fontId="14" fillId="55" borderId="19" xfId="0" applyFont="1" applyFill="1" applyBorder="1" applyAlignment="1">
      <alignment vertical="center" wrapText="1"/>
    </xf>
    <xf numFmtId="0" fontId="11" fillId="55" borderId="19" xfId="0" applyFont="1" applyFill="1" applyBorder="1" applyAlignment="1">
      <alignment vertical="center" wrapText="1"/>
    </xf>
    <xf numFmtId="0" fontId="4" fillId="55" borderId="19" xfId="130" applyFont="1" applyFill="1" applyBorder="1" applyAlignment="1">
      <alignment horizontal="left" vertical="center" wrapText="1"/>
      <protection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150" applyFont="1" applyFill="1" applyBorder="1" applyAlignment="1" applyProtection="1">
      <alignment vertical="center" wrapText="1"/>
      <protection locked="0"/>
    </xf>
    <xf numFmtId="0" fontId="10" fillId="55" borderId="19" xfId="150" applyFont="1" applyFill="1" applyBorder="1" applyAlignment="1" applyProtection="1">
      <alignment horizontal="center" vertical="center" wrapText="1"/>
      <protection locked="0"/>
    </xf>
    <xf numFmtId="49" fontId="10" fillId="55" borderId="19" xfId="151" applyNumberFormat="1" applyFont="1" applyFill="1" applyBorder="1" applyAlignment="1">
      <alignment horizontal="center" vertical="center" wrapText="1"/>
      <protection/>
    </xf>
    <xf numFmtId="0" fontId="10" fillId="55" borderId="19" xfId="0" applyFont="1" applyFill="1" applyBorder="1" applyAlignment="1">
      <alignment vertical="center" wrapText="1"/>
    </xf>
    <xf numFmtId="49" fontId="14" fillId="55" borderId="19" xfId="0" applyNumberFormat="1" applyFont="1" applyFill="1" applyBorder="1" applyAlignment="1">
      <alignment horizontal="center" vertical="center" wrapText="1"/>
    </xf>
    <xf numFmtId="0" fontId="10" fillId="55" borderId="19" xfId="150" applyFont="1" applyFill="1" applyBorder="1" applyAlignment="1" applyProtection="1">
      <alignment vertical="center" wrapText="1"/>
      <protection locked="0"/>
    </xf>
    <xf numFmtId="0" fontId="4" fillId="55" borderId="19" xfId="139" applyFont="1" applyFill="1" applyBorder="1" applyAlignment="1">
      <alignment vertical="center" wrapText="1"/>
      <protection/>
    </xf>
    <xf numFmtId="0" fontId="10" fillId="55" borderId="19" xfId="143" applyFont="1" applyFill="1" applyBorder="1" applyAlignment="1">
      <alignment horizontal="center" vertical="center" wrapText="1"/>
      <protection/>
    </xf>
    <xf numFmtId="0" fontId="33" fillId="0" borderId="0" xfId="146" applyFont="1" applyAlignment="1">
      <alignment vertical="center" wrapText="1"/>
      <protection/>
    </xf>
    <xf numFmtId="0" fontId="34" fillId="0" borderId="0" xfId="146" applyFont="1">
      <alignment/>
      <protection/>
    </xf>
    <xf numFmtId="0" fontId="35" fillId="0" borderId="0" xfId="146" applyFont="1" applyBorder="1" applyAlignment="1">
      <alignment vertical="center"/>
      <protection/>
    </xf>
    <xf numFmtId="0" fontId="36" fillId="0" borderId="0" xfId="146" applyFont="1">
      <alignment/>
      <protection/>
    </xf>
    <xf numFmtId="0" fontId="33" fillId="0" borderId="0" xfId="146" applyFont="1" applyBorder="1" applyAlignment="1">
      <alignment vertical="center"/>
      <protection/>
    </xf>
    <xf numFmtId="0" fontId="9" fillId="0" borderId="0" xfId="146" applyFont="1" applyFill="1" applyBorder="1" applyAlignment="1">
      <alignment horizontal="centerContinuous" vertical="center" wrapText="1"/>
      <protection/>
    </xf>
    <xf numFmtId="0" fontId="10" fillId="0" borderId="0" xfId="146" applyFont="1" applyBorder="1" applyAlignment="1">
      <alignment horizontal="center" vertical="center"/>
      <protection/>
    </xf>
    <xf numFmtId="0" fontId="13" fillId="0" borderId="0" xfId="146" applyFont="1" applyBorder="1" applyAlignment="1">
      <alignment vertical="center"/>
      <protection/>
    </xf>
    <xf numFmtId="0" fontId="37" fillId="0" borderId="0" xfId="146" applyFont="1" applyBorder="1" applyAlignment="1">
      <alignment horizontal="left"/>
      <protection/>
    </xf>
    <xf numFmtId="0" fontId="37" fillId="0" borderId="0" xfId="146" applyFont="1" applyAlignment="1">
      <alignment wrapText="1"/>
      <protection/>
    </xf>
    <xf numFmtId="0" fontId="37" fillId="0" borderId="0" xfId="146" applyFont="1">
      <alignment/>
      <protection/>
    </xf>
    <xf numFmtId="14" fontId="37" fillId="0" borderId="20" xfId="145" applyNumberFormat="1" applyFont="1" applyBorder="1" applyAlignment="1">
      <alignment/>
      <protection/>
    </xf>
    <xf numFmtId="0" fontId="3" fillId="0" borderId="21" xfId="140" applyFont="1" applyBorder="1" applyAlignment="1">
      <alignment horizontal="center" vertical="center" wrapText="1"/>
      <protection/>
    </xf>
    <xf numFmtId="0" fontId="6" fillId="0" borderId="0" xfId="145" applyFont="1" applyAlignment="1">
      <alignment horizontal="center" vertical="center"/>
      <protection/>
    </xf>
    <xf numFmtId="0" fontId="3" fillId="0" borderId="22" xfId="140" applyFont="1" applyBorder="1" applyAlignment="1">
      <alignment horizontal="center" vertical="center" wrapText="1"/>
      <protection/>
    </xf>
    <xf numFmtId="2" fontId="10" fillId="0" borderId="19" xfId="149" applyNumberFormat="1" applyFont="1" applyFill="1" applyBorder="1" applyAlignment="1">
      <alignment horizontal="center" vertical="center" textRotation="90" wrapText="1"/>
      <protection/>
    </xf>
    <xf numFmtId="2" fontId="10" fillId="0" borderId="19" xfId="149" applyNumberFormat="1" applyFont="1" applyFill="1" applyBorder="1" applyAlignment="1">
      <alignment horizontal="center" vertical="center" wrapText="1"/>
      <protection/>
    </xf>
    <xf numFmtId="0" fontId="3" fillId="0" borderId="19" xfId="146" applyFont="1" applyBorder="1" applyAlignment="1">
      <alignment horizontal="center" vertical="center"/>
      <protection/>
    </xf>
    <xf numFmtId="172" fontId="10" fillId="55" borderId="19" xfId="149" applyNumberFormat="1" applyFont="1" applyFill="1" applyBorder="1" applyAlignment="1">
      <alignment horizontal="center" vertical="center" wrapText="1"/>
      <protection/>
    </xf>
    <xf numFmtId="173" fontId="16" fillId="55" borderId="19" xfId="149" applyNumberFormat="1" applyFont="1" applyFill="1" applyBorder="1" applyAlignment="1">
      <alignment horizontal="center" vertical="center" wrapText="1"/>
      <protection/>
    </xf>
    <xf numFmtId="1" fontId="39" fillId="55" borderId="23" xfId="133" applyNumberFormat="1" applyFont="1" applyFill="1" applyBorder="1" applyAlignment="1">
      <alignment horizontal="center" vertical="center"/>
      <protection/>
    </xf>
    <xf numFmtId="0" fontId="9" fillId="55" borderId="19" xfId="145" applyFont="1" applyFill="1" applyBorder="1" applyAlignment="1">
      <alignment horizontal="center" vertical="center" wrapText="1"/>
      <protection/>
    </xf>
    <xf numFmtId="172" fontId="10" fillId="55" borderId="19" xfId="145" applyNumberFormat="1" applyFont="1" applyFill="1" applyBorder="1" applyAlignment="1">
      <alignment horizontal="center" vertical="center"/>
      <protection/>
    </xf>
    <xf numFmtId="0" fontId="10" fillId="0" borderId="0" xfId="145" applyFont="1" applyAlignment="1">
      <alignment horizontal="center" vertical="center"/>
      <protection/>
    </xf>
    <xf numFmtId="0" fontId="2" fillId="0" borderId="0" xfId="145">
      <alignment/>
      <protection/>
    </xf>
    <xf numFmtId="0" fontId="2" fillId="0" borderId="0" xfId="145" applyFont="1" applyAlignment="1">
      <alignment wrapText="1"/>
      <protection/>
    </xf>
    <xf numFmtId="0" fontId="2" fillId="0" borderId="0" xfId="145" applyFont="1" applyAlignment="1">
      <alignment horizontal="center" wrapText="1"/>
      <protection/>
    </xf>
    <xf numFmtId="0" fontId="64" fillId="0" borderId="0" xfId="145" applyFont="1" applyAlignment="1">
      <alignment wrapText="1"/>
      <protection/>
    </xf>
    <xf numFmtId="0" fontId="4" fillId="56" borderId="23" xfId="93" applyFont="1" applyFill="1" applyBorder="1" applyAlignment="1">
      <alignment horizontal="left" vertical="center" wrapText="1"/>
      <protection/>
    </xf>
    <xf numFmtId="49" fontId="9" fillId="55" borderId="23" xfId="152" applyNumberFormat="1" applyFont="1" applyFill="1" applyBorder="1" applyAlignment="1">
      <alignment horizontal="center" vertical="center" wrapText="1"/>
      <protection/>
    </xf>
    <xf numFmtId="0" fontId="4" fillId="55" borderId="23" xfId="152" applyFont="1" applyFill="1" applyBorder="1" applyAlignment="1">
      <alignment horizontal="center" vertical="center" wrapText="1"/>
      <protection/>
    </xf>
    <xf numFmtId="0" fontId="4" fillId="55" borderId="23" xfId="152" applyFont="1" applyFill="1" applyBorder="1" applyAlignment="1">
      <alignment vertical="center" wrapText="1"/>
      <protection/>
    </xf>
    <xf numFmtId="0" fontId="10" fillId="55" borderId="23" xfId="145" applyFont="1" applyFill="1" applyBorder="1" applyAlignment="1">
      <alignment horizontal="center" vertical="center" wrapText="1"/>
      <protection/>
    </xf>
    <xf numFmtId="0" fontId="10" fillId="56" borderId="23" xfId="93" applyFont="1" applyFill="1" applyBorder="1" applyAlignment="1">
      <alignment horizontal="center" vertical="center" wrapText="1"/>
      <protection/>
    </xf>
    <xf numFmtId="0" fontId="3" fillId="0" borderId="22" xfId="146" applyFont="1" applyBorder="1" applyAlignment="1">
      <alignment horizontal="center" vertical="center"/>
      <protection/>
    </xf>
    <xf numFmtId="172" fontId="10" fillId="55" borderId="22" xfId="149" applyNumberFormat="1" applyFont="1" applyFill="1" applyBorder="1" applyAlignment="1">
      <alignment horizontal="center" vertical="center" wrapText="1"/>
      <protection/>
    </xf>
    <xf numFmtId="173" fontId="16" fillId="55" borderId="22" xfId="149" applyNumberFormat="1" applyFont="1" applyFill="1" applyBorder="1" applyAlignment="1">
      <alignment horizontal="center" vertical="center" wrapText="1"/>
      <protection/>
    </xf>
    <xf numFmtId="1" fontId="39" fillId="55" borderId="24" xfId="133" applyNumberFormat="1" applyFont="1" applyFill="1" applyBorder="1" applyAlignment="1">
      <alignment horizontal="center" vertical="center"/>
      <protection/>
    </xf>
    <xf numFmtId="0" fontId="9" fillId="55" borderId="22" xfId="145" applyFont="1" applyFill="1" applyBorder="1" applyAlignment="1">
      <alignment horizontal="center" vertical="center" wrapText="1"/>
      <protection/>
    </xf>
    <xf numFmtId="172" fontId="10" fillId="55" borderId="22" xfId="145" applyNumberFormat="1" applyFont="1" applyFill="1" applyBorder="1" applyAlignment="1">
      <alignment horizontal="center" vertical="center"/>
      <protection/>
    </xf>
    <xf numFmtId="0" fontId="7" fillId="55" borderId="22" xfId="150" applyFont="1" applyFill="1" applyBorder="1" applyAlignment="1" applyProtection="1">
      <alignment horizontal="center" vertical="center" wrapText="1"/>
      <protection locked="0"/>
    </xf>
    <xf numFmtId="0" fontId="4" fillId="55" borderId="21" xfId="130" applyFont="1" applyFill="1" applyBorder="1" applyAlignment="1">
      <alignment horizontal="left" vertical="center" wrapText="1"/>
      <protection/>
    </xf>
    <xf numFmtId="49" fontId="10" fillId="55" borderId="19" xfId="150" applyNumberFormat="1" applyFont="1" applyFill="1" applyBorder="1" applyAlignment="1" applyProtection="1">
      <alignment horizontal="center" vertical="center" wrapText="1"/>
      <protection locked="0"/>
    </xf>
    <xf numFmtId="0" fontId="4" fillId="55" borderId="19" xfId="148" applyFont="1" applyFill="1" applyBorder="1" applyAlignment="1">
      <alignment horizontal="left" vertical="center" wrapText="1"/>
      <protection/>
    </xf>
    <xf numFmtId="49" fontId="10" fillId="55" borderId="22" xfId="151" applyNumberFormat="1" applyFont="1" applyFill="1" applyBorder="1" applyAlignment="1">
      <alignment horizontal="center" vertical="center" wrapText="1"/>
      <protection/>
    </xf>
    <xf numFmtId="0" fontId="10" fillId="55" borderId="22" xfId="130" applyFont="1" applyFill="1" applyBorder="1" applyAlignment="1" applyProtection="1">
      <alignment horizontal="center" vertical="center" wrapText="1"/>
      <protection locked="0"/>
    </xf>
    <xf numFmtId="0" fontId="10" fillId="55" borderId="22" xfId="0" applyFont="1" applyFill="1" applyBorder="1" applyAlignment="1">
      <alignment horizontal="left" vertical="center" wrapText="1"/>
    </xf>
    <xf numFmtId="2" fontId="3" fillId="0" borderId="19" xfId="145" applyNumberFormat="1" applyFont="1" applyFill="1" applyBorder="1" applyAlignment="1">
      <alignment horizontal="center" vertical="center" textRotation="90" wrapText="1"/>
      <protection/>
    </xf>
    <xf numFmtId="49" fontId="7" fillId="55" borderId="19" xfId="150" applyNumberFormat="1" applyFont="1" applyFill="1" applyBorder="1" applyAlignment="1" applyProtection="1">
      <alignment horizontal="center" vertical="center" wrapText="1"/>
      <protection locked="0"/>
    </xf>
    <xf numFmtId="49" fontId="6" fillId="55" borderId="19" xfId="0" applyNumberFormat="1" applyFont="1" applyFill="1" applyBorder="1" applyAlignment="1">
      <alignment horizontal="center" vertical="center" wrapText="1"/>
    </xf>
    <xf numFmtId="0" fontId="6" fillId="55" borderId="19" xfId="130" applyFont="1" applyFill="1" applyBorder="1" applyAlignment="1" applyProtection="1">
      <alignment horizontal="center" vertical="center" wrapText="1"/>
      <protection locked="0"/>
    </xf>
    <xf numFmtId="0" fontId="5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143" applyFont="1" applyFill="1" applyBorder="1" applyAlignment="1">
      <alignment horizontal="center" vertical="center" wrapText="1"/>
      <protection/>
    </xf>
    <xf numFmtId="172" fontId="6" fillId="55" borderId="19" xfId="149" applyNumberFormat="1" applyFont="1" applyFill="1" applyBorder="1" applyAlignment="1">
      <alignment horizontal="center" vertical="center" wrapText="1"/>
      <protection/>
    </xf>
    <xf numFmtId="173" fontId="6" fillId="55" borderId="19" xfId="149" applyNumberFormat="1" applyFont="1" applyFill="1" applyBorder="1" applyAlignment="1">
      <alignment horizontal="center" vertical="center" wrapText="1"/>
      <protection/>
    </xf>
    <xf numFmtId="0" fontId="13" fillId="55" borderId="19" xfId="145" applyFont="1" applyFill="1" applyBorder="1" applyAlignment="1">
      <alignment horizontal="center" vertical="center" wrapText="1"/>
      <protection/>
    </xf>
    <xf numFmtId="172" fontId="6" fillId="55" borderId="19" xfId="145" applyNumberFormat="1" applyFont="1" applyFill="1" applyBorder="1" applyAlignment="1">
      <alignment horizontal="center" vertical="center"/>
      <protection/>
    </xf>
    <xf numFmtId="0" fontId="6" fillId="55" borderId="19" xfId="138" applyFont="1" applyFill="1" applyBorder="1" applyAlignment="1">
      <alignment horizontal="center" vertical="center" wrapText="1"/>
      <protection/>
    </xf>
    <xf numFmtId="0" fontId="5" fillId="55" borderId="19" xfId="130" applyFont="1" applyFill="1" applyBorder="1" applyAlignment="1" applyProtection="1">
      <alignment horizontal="left" vertical="center" wrapText="1"/>
      <protection locked="0"/>
    </xf>
    <xf numFmtId="49" fontId="6" fillId="55" borderId="19" xfId="151" applyNumberFormat="1" applyFont="1" applyFill="1" applyBorder="1" applyAlignment="1">
      <alignment horizontal="center" vertical="center" wrapText="1"/>
      <protection/>
    </xf>
    <xf numFmtId="49" fontId="6" fillId="55" borderId="19" xfId="150" applyNumberFormat="1" applyFont="1" applyFill="1" applyBorder="1" applyAlignment="1" applyProtection="1">
      <alignment horizontal="center" vertical="center" wrapText="1"/>
      <protection locked="0"/>
    </xf>
    <xf numFmtId="49" fontId="6" fillId="55" borderId="22" xfId="151" applyNumberFormat="1" applyFont="1" applyFill="1" applyBorder="1" applyAlignment="1">
      <alignment horizontal="center" vertical="center" wrapText="1"/>
      <protection/>
    </xf>
    <xf numFmtId="49" fontId="6" fillId="55" borderId="22" xfId="0" applyNumberFormat="1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left" vertical="center" wrapText="1"/>
    </xf>
    <xf numFmtId="0" fontId="6" fillId="55" borderId="19" xfId="153" applyFont="1" applyFill="1" applyBorder="1" applyAlignment="1">
      <alignment horizontal="center" vertical="center" wrapText="1"/>
      <protection/>
    </xf>
    <xf numFmtId="0" fontId="41" fillId="55" borderId="19" xfId="0" applyFont="1" applyFill="1" applyBorder="1" applyAlignment="1">
      <alignment vertical="center" wrapText="1"/>
    </xf>
    <xf numFmtId="172" fontId="10" fillId="55" borderId="0" xfId="149" applyNumberFormat="1" applyFont="1" applyFill="1" applyBorder="1" applyAlignment="1">
      <alignment horizontal="center" vertical="center" wrapText="1"/>
      <protection/>
    </xf>
    <xf numFmtId="0" fontId="6" fillId="55" borderId="19" xfId="130" applyFont="1" applyFill="1" applyBorder="1" applyAlignment="1">
      <alignment horizontal="left" vertical="center" wrapText="1"/>
      <protection/>
    </xf>
    <xf numFmtId="49" fontId="6" fillId="55" borderId="19" xfId="130" applyNumberFormat="1" applyFont="1" applyFill="1" applyBorder="1" applyAlignment="1">
      <alignment horizontal="center" vertical="center" wrapText="1"/>
      <protection/>
    </xf>
    <xf numFmtId="0" fontId="6" fillId="55" borderId="19" xfId="130" applyFont="1" applyFill="1" applyBorder="1" applyAlignment="1">
      <alignment horizontal="center" vertical="center" wrapText="1"/>
      <protection/>
    </xf>
    <xf numFmtId="0" fontId="65" fillId="55" borderId="19" xfId="138" applyFont="1" applyFill="1" applyBorder="1" applyAlignment="1">
      <alignment horizontal="center" vertical="center" wrapText="1"/>
      <protection/>
    </xf>
    <xf numFmtId="0" fontId="65" fillId="55" borderId="19" xfId="130" applyFont="1" applyFill="1" applyBorder="1" applyAlignment="1" applyProtection="1">
      <alignment horizontal="center" vertical="center" wrapText="1"/>
      <protection locked="0"/>
    </xf>
    <xf numFmtId="0" fontId="6" fillId="55" borderId="21" xfId="0" applyFont="1" applyFill="1" applyBorder="1" applyAlignment="1">
      <alignment horizontal="left" vertical="center" wrapText="1"/>
    </xf>
    <xf numFmtId="0" fontId="6" fillId="55" borderId="19" xfId="150" applyFont="1" applyFill="1" applyBorder="1" applyAlignment="1" applyProtection="1">
      <alignment horizontal="center" vertical="center" wrapText="1"/>
      <protection locked="0"/>
    </xf>
    <xf numFmtId="0" fontId="11" fillId="55" borderId="22" xfId="0" applyFont="1" applyFill="1" applyBorder="1" applyAlignment="1">
      <alignment vertical="center" wrapText="1"/>
    </xf>
    <xf numFmtId="0" fontId="42" fillId="55" borderId="19" xfId="139" applyFont="1" applyFill="1" applyBorder="1" applyAlignment="1">
      <alignment vertical="center" wrapText="1"/>
      <protection/>
    </xf>
    <xf numFmtId="49" fontId="43" fillId="55" borderId="19" xfId="139" applyNumberFormat="1" applyFont="1" applyFill="1" applyBorder="1" applyAlignment="1">
      <alignment horizontal="center" vertical="center" wrapText="1"/>
      <protection/>
    </xf>
    <xf numFmtId="49" fontId="44" fillId="55" borderId="19" xfId="139" applyNumberFormat="1" applyFont="1" applyFill="1" applyBorder="1" applyAlignment="1">
      <alignment horizontal="center" vertical="center" wrapText="1"/>
      <protection/>
    </xf>
    <xf numFmtId="0" fontId="4" fillId="55" borderId="19" xfId="0" applyFont="1" applyFill="1" applyBorder="1" applyAlignment="1">
      <alignment vertical="center" wrapText="1"/>
    </xf>
    <xf numFmtId="0" fontId="42" fillId="55" borderId="19" xfId="150" applyFont="1" applyFill="1" applyBorder="1" applyAlignment="1" applyProtection="1">
      <alignment vertical="center" wrapText="1"/>
      <protection locked="0"/>
    </xf>
    <xf numFmtId="49" fontId="11" fillId="55" borderId="22" xfId="0" applyNumberFormat="1" applyFont="1" applyFill="1" applyBorder="1" applyAlignment="1">
      <alignment horizontal="center" vertical="center" wrapText="1"/>
    </xf>
    <xf numFmtId="0" fontId="7" fillId="55" borderId="19" xfId="143" applyFont="1" applyFill="1" applyBorder="1" applyAlignment="1">
      <alignment horizontal="center" vertical="center" wrapText="1"/>
      <protection/>
    </xf>
    <xf numFmtId="0" fontId="14" fillId="55" borderId="21" xfId="0" applyFont="1" applyFill="1" applyBorder="1" applyAlignment="1">
      <alignment vertical="center" wrapText="1"/>
    </xf>
    <xf numFmtId="0" fontId="16" fillId="55" borderId="19" xfId="0" applyFont="1" applyFill="1" applyBorder="1" applyAlignment="1">
      <alignment vertical="center" wrapText="1"/>
    </xf>
    <xf numFmtId="49" fontId="16" fillId="55" borderId="21" xfId="0" applyNumberFormat="1" applyFont="1" applyFill="1" applyBorder="1" applyAlignment="1">
      <alignment horizontal="center" vertical="center" wrapText="1"/>
    </xf>
    <xf numFmtId="0" fontId="3" fillId="0" borderId="21" xfId="140" applyFont="1" applyBorder="1" applyAlignment="1">
      <alignment horizontal="center" vertical="center" textRotation="90" wrapText="1"/>
      <protection/>
    </xf>
    <xf numFmtId="0" fontId="3" fillId="0" borderId="22" xfId="140" applyFont="1" applyBorder="1" applyAlignment="1">
      <alignment horizontal="center" vertical="center" textRotation="90" wrapText="1"/>
      <protection/>
    </xf>
    <xf numFmtId="0" fontId="3" fillId="0" borderId="21" xfId="140" applyFont="1" applyBorder="1" applyAlignment="1">
      <alignment horizontal="center" vertical="center" wrapText="1"/>
      <protection/>
    </xf>
    <xf numFmtId="0" fontId="3" fillId="0" borderId="22" xfId="140" applyFont="1" applyBorder="1" applyAlignment="1">
      <alignment horizontal="center" vertical="center" wrapText="1"/>
      <protection/>
    </xf>
    <xf numFmtId="0" fontId="33" fillId="0" borderId="0" xfId="146" applyFont="1" applyAlignment="1">
      <alignment horizontal="center" vertical="center" wrapText="1"/>
      <protection/>
    </xf>
    <xf numFmtId="0" fontId="35" fillId="0" borderId="0" xfId="146" applyFont="1" applyBorder="1" applyAlignment="1">
      <alignment horizontal="center" vertical="center"/>
      <protection/>
    </xf>
    <xf numFmtId="0" fontId="33" fillId="0" borderId="0" xfId="146" applyFont="1" applyBorder="1" applyAlignment="1">
      <alignment horizontal="center" vertical="center"/>
      <protection/>
    </xf>
    <xf numFmtId="0" fontId="13" fillId="0" borderId="0" xfId="146" applyFont="1" applyBorder="1" applyAlignment="1">
      <alignment horizontal="center" vertical="center"/>
      <protection/>
    </xf>
    <xf numFmtId="0" fontId="37" fillId="0" borderId="20" xfId="146" applyFont="1" applyBorder="1" applyAlignment="1">
      <alignment horizontal="left"/>
      <protection/>
    </xf>
    <xf numFmtId="14" fontId="37" fillId="0" borderId="20" xfId="146" applyNumberFormat="1" applyFont="1" applyBorder="1" applyAlignment="1">
      <alignment horizontal="center"/>
      <protection/>
    </xf>
    <xf numFmtId="2" fontId="3" fillId="0" borderId="19" xfId="145" applyNumberFormat="1" applyFont="1" applyFill="1" applyBorder="1" applyAlignment="1">
      <alignment horizontal="center" vertical="center" textRotation="90" wrapText="1"/>
      <protection/>
    </xf>
    <xf numFmtId="0" fontId="38" fillId="0" borderId="0" xfId="146" applyFont="1" applyBorder="1" applyAlignment="1">
      <alignment horizontal="center" vertical="center"/>
      <protection/>
    </xf>
    <xf numFmtId="0" fontId="10" fillId="0" borderId="19" xfId="149" applyFont="1" applyFill="1" applyBorder="1" applyAlignment="1">
      <alignment horizontal="center" vertical="center"/>
      <protection/>
    </xf>
    <xf numFmtId="0" fontId="3" fillId="0" borderId="19" xfId="149" applyFont="1" applyFill="1" applyBorder="1" applyAlignment="1">
      <alignment horizontal="center" vertical="center"/>
      <protection/>
    </xf>
    <xf numFmtId="0" fontId="4" fillId="0" borderId="19" xfId="145" applyFont="1" applyFill="1" applyBorder="1" applyAlignment="1">
      <alignment horizontal="center" vertical="center" textRotation="90" wrapText="1"/>
      <protection/>
    </xf>
    <xf numFmtId="1" fontId="3" fillId="0" borderId="19" xfId="145" applyNumberFormat="1" applyFont="1" applyFill="1" applyBorder="1" applyAlignment="1">
      <alignment horizontal="center" vertical="center" textRotation="90" wrapText="1"/>
      <protection/>
    </xf>
    <xf numFmtId="0" fontId="3" fillId="0" borderId="19" xfId="145" applyFont="1" applyBorder="1" applyAlignment="1">
      <alignment horizontal="center" vertical="center" textRotation="90"/>
      <protection/>
    </xf>
    <xf numFmtId="0" fontId="40" fillId="0" borderId="19" xfId="146" applyFont="1" applyBorder="1" applyAlignment="1">
      <alignment horizontal="center" vertical="center"/>
      <protection/>
    </xf>
    <xf numFmtId="0" fontId="38" fillId="0" borderId="19" xfId="146" applyFont="1" applyBorder="1" applyAlignment="1">
      <alignment horizontal="center" vertical="center"/>
      <protection/>
    </xf>
    <xf numFmtId="49" fontId="16" fillId="55" borderId="22" xfId="0" applyNumberFormat="1" applyFont="1" applyFill="1" applyBorder="1" applyAlignment="1">
      <alignment horizontal="center" vertical="center" wrapText="1"/>
    </xf>
    <xf numFmtId="0" fontId="6" fillId="55" borderId="21" xfId="0" applyFont="1" applyFill="1" applyBorder="1" applyAlignment="1">
      <alignment vertical="center" wrapText="1"/>
    </xf>
    <xf numFmtId="49" fontId="10" fillId="55" borderId="0" xfId="0" applyNumberFormat="1" applyFont="1" applyFill="1" applyBorder="1" applyAlignment="1">
      <alignment horizontal="center" vertical="center" wrapText="1"/>
    </xf>
    <xf numFmtId="0" fontId="45" fillId="0" borderId="0" xfId="146" applyFont="1" applyBorder="1" applyAlignment="1">
      <alignment horizontal="center" vertical="center"/>
      <protection/>
    </xf>
    <xf numFmtId="0" fontId="46" fillId="0" borderId="25" xfId="146" applyFont="1" applyBorder="1" applyAlignment="1">
      <alignment horizontal="center" vertical="center"/>
      <protection/>
    </xf>
    <xf numFmtId="0" fontId="46" fillId="0" borderId="0" xfId="146" applyFont="1" applyBorder="1" applyAlignment="1">
      <alignment horizontal="center" vertical="center"/>
      <protection/>
    </xf>
    <xf numFmtId="0" fontId="46" fillId="0" borderId="26" xfId="146" applyFont="1" applyBorder="1" applyAlignment="1">
      <alignment horizontal="center" vertical="center"/>
      <protection/>
    </xf>
    <xf numFmtId="0" fontId="38" fillId="0" borderId="25" xfId="146" applyFont="1" applyBorder="1" applyAlignment="1">
      <alignment horizontal="center" vertical="center"/>
      <protection/>
    </xf>
    <xf numFmtId="0" fontId="38" fillId="0" borderId="26" xfId="146" applyFont="1" applyBorder="1" applyAlignment="1">
      <alignment horizontal="center" vertical="center"/>
      <protection/>
    </xf>
    <xf numFmtId="0" fontId="38" fillId="0" borderId="27" xfId="145" applyFont="1" applyBorder="1" applyAlignment="1">
      <alignment horizontal="center" vertical="center"/>
      <protection/>
    </xf>
    <xf numFmtId="0" fontId="38" fillId="0" borderId="28" xfId="145" applyFont="1" applyBorder="1" applyAlignment="1">
      <alignment horizontal="center" vertical="center"/>
      <protection/>
    </xf>
    <xf numFmtId="0" fontId="38" fillId="0" borderId="29" xfId="145" applyFont="1" applyBorder="1" applyAlignment="1">
      <alignment horizontal="center" vertical="center"/>
      <protection/>
    </xf>
    <xf numFmtId="0" fontId="47" fillId="0" borderId="0" xfId="146" applyFont="1" applyBorder="1" applyAlignment="1">
      <alignment horizontal="center" vertical="center"/>
      <protection/>
    </xf>
    <xf numFmtId="0" fontId="42" fillId="55" borderId="19" xfId="0" applyFont="1" applyFill="1" applyBorder="1" applyAlignment="1">
      <alignment vertical="center" wrapText="1"/>
    </xf>
    <xf numFmtId="0" fontId="10" fillId="0" borderId="19" xfId="145" applyFont="1" applyBorder="1" applyAlignment="1">
      <alignment horizontal="center" vertical="center"/>
      <protection/>
    </xf>
    <xf numFmtId="0" fontId="6" fillId="0" borderId="21" xfId="145" applyFont="1" applyBorder="1" applyAlignment="1">
      <alignment horizontal="center" vertical="center" textRotation="90" wrapText="1"/>
      <protection/>
    </xf>
    <xf numFmtId="0" fontId="6" fillId="0" borderId="22" xfId="145" applyFont="1" applyBorder="1" applyAlignment="1">
      <alignment horizontal="center" vertical="center" textRotation="90" wrapText="1"/>
      <protection/>
    </xf>
    <xf numFmtId="0" fontId="4" fillId="55" borderId="21" xfId="148" applyFont="1" applyFill="1" applyBorder="1" applyAlignment="1">
      <alignment horizontal="left" vertical="center" wrapText="1"/>
      <protection/>
    </xf>
    <xf numFmtId="49" fontId="12" fillId="55" borderId="22" xfId="139" applyNumberFormat="1" applyFont="1" applyFill="1" applyBorder="1" applyAlignment="1">
      <alignment horizontal="center" vertical="center" wrapText="1"/>
      <protection/>
    </xf>
    <xf numFmtId="49" fontId="43" fillId="55" borderId="22" xfId="139" applyNumberFormat="1" applyFont="1" applyFill="1" applyBorder="1" applyAlignment="1">
      <alignment horizontal="center" vertical="center" wrapText="1"/>
      <protection/>
    </xf>
    <xf numFmtId="49" fontId="11" fillId="55" borderId="22" xfId="139" applyNumberFormat="1" applyFont="1" applyFill="1" applyBorder="1" applyAlignment="1">
      <alignment horizontal="center" vertical="center" wrapText="1"/>
      <protection/>
    </xf>
    <xf numFmtId="49" fontId="44" fillId="55" borderId="22" xfId="139" applyNumberFormat="1" applyFont="1" applyFill="1" applyBorder="1" applyAlignment="1">
      <alignment horizontal="center" vertical="center" wrapText="1"/>
      <protection/>
    </xf>
  </cellXfs>
  <cellStyles count="159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Excel Built-in Normal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 3" xfId="133"/>
    <cellStyle name="Обычный 2_Выездка ноябрь 2010 г." xfId="134"/>
    <cellStyle name="Обычный 3" xfId="135"/>
    <cellStyle name="Обычный 3 2" xfId="136"/>
    <cellStyle name="Обычный 3 3" xfId="137"/>
    <cellStyle name="Обычный 3 3 2" xfId="138"/>
    <cellStyle name="Обычный 4" xfId="139"/>
    <cellStyle name="Обычный 4 2" xfId="140"/>
    <cellStyle name="Обычный 4 2 2" xfId="141"/>
    <cellStyle name="Обычный 4 3" xfId="142"/>
    <cellStyle name="Обычный 5" xfId="143"/>
    <cellStyle name="Обычный 5 2" xfId="144"/>
    <cellStyle name="Обычный_Выездка 1 (version 2)" xfId="145"/>
    <cellStyle name="Обычный_Выездка 3" xfId="146"/>
    <cellStyle name="Обычный_Выездка ноябрь 2010 г. 2" xfId="147"/>
    <cellStyle name="Обычный_Детские выездка.xls5" xfId="148"/>
    <cellStyle name="Обычный_Измайлово-2003" xfId="149"/>
    <cellStyle name="Обычный_Лист Microsoft Excel" xfId="150"/>
    <cellStyle name="Обычный_Россия (В) юниоры" xfId="151"/>
    <cellStyle name="Обычный_Россия (В) юниоры 2" xfId="152"/>
    <cellStyle name="Обычный_Тех.рез.езда молод.лош." xfId="153"/>
    <cellStyle name="Обычный_ЧМ выездка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Percent" xfId="161"/>
    <cellStyle name="Процентный 2" xfId="162"/>
    <cellStyle name="Связанная ячейка" xfId="163"/>
    <cellStyle name="Связанная ячейка 2" xfId="164"/>
    <cellStyle name="Текст предупреждения" xfId="165"/>
    <cellStyle name="Текст предупреждения 2" xfId="166"/>
    <cellStyle name="Comma" xfId="167"/>
    <cellStyle name="Comma [0]" xfId="168"/>
    <cellStyle name="Финансовый 2" xfId="169"/>
    <cellStyle name="Финансовый 3" xfId="170"/>
    <cellStyle name="Хороший" xfId="171"/>
    <cellStyle name="Хороший 2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1</xdr:col>
      <xdr:colOff>962025</xdr:colOff>
      <xdr:row>4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304800</xdr:rowOff>
    </xdr:from>
    <xdr:to>
      <xdr:col>19</xdr:col>
      <xdr:colOff>352425</xdr:colOff>
      <xdr:row>2</xdr:row>
      <xdr:rowOff>238125</xdr:rowOff>
    </xdr:to>
    <xdr:pic>
      <xdr:nvPicPr>
        <xdr:cNvPr id="2" name="Рисунок 4" descr="logo-moskomsport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048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2</xdr:col>
      <xdr:colOff>714375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1</xdr:row>
      <xdr:rowOff>47625</xdr:rowOff>
    </xdr:from>
    <xdr:to>
      <xdr:col>20</xdr:col>
      <xdr:colOff>495300</xdr:colOff>
      <xdr:row>3</xdr:row>
      <xdr:rowOff>66675</xdr:rowOff>
    </xdr:to>
    <xdr:pic>
      <xdr:nvPicPr>
        <xdr:cNvPr id="2" name="Рисунок 4" descr="logo-moskomsport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409575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2</xdr:col>
      <xdr:colOff>714375</xdr:colOff>
      <xdr:row>3</xdr:row>
      <xdr:rowOff>228600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028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304800</xdr:rowOff>
    </xdr:from>
    <xdr:to>
      <xdr:col>20</xdr:col>
      <xdr:colOff>352425</xdr:colOff>
      <xdr:row>2</xdr:row>
      <xdr:rowOff>238125</xdr:rowOff>
    </xdr:to>
    <xdr:pic>
      <xdr:nvPicPr>
        <xdr:cNvPr id="2" name="Рисунок 4" descr="logo-moskomsport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048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2</xdr:col>
      <xdr:colOff>714375</xdr:colOff>
      <xdr:row>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304800</xdr:rowOff>
    </xdr:from>
    <xdr:to>
      <xdr:col>20</xdr:col>
      <xdr:colOff>352425</xdr:colOff>
      <xdr:row>2</xdr:row>
      <xdr:rowOff>238125</xdr:rowOff>
    </xdr:to>
    <xdr:pic>
      <xdr:nvPicPr>
        <xdr:cNvPr id="2" name="Рисунок 4" descr="logo-moskomsport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048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209550</xdr:rowOff>
    </xdr:from>
    <xdr:to>
      <xdr:col>2</xdr:col>
      <xdr:colOff>952500</xdr:colOff>
      <xdr:row>4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304800</xdr:rowOff>
    </xdr:from>
    <xdr:to>
      <xdr:col>20</xdr:col>
      <xdr:colOff>409575</xdr:colOff>
      <xdr:row>2</xdr:row>
      <xdr:rowOff>238125</xdr:rowOff>
    </xdr:to>
    <xdr:pic>
      <xdr:nvPicPr>
        <xdr:cNvPr id="2" name="Рисунок 4" descr="logo-moskomsport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04800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144"/>
  <sheetViews>
    <sheetView view="pageBreakPreview" zoomScale="68" zoomScaleNormal="75" zoomScaleSheetLayoutView="68" zoomScalePageLayoutView="0" workbookViewId="0" topLeftCell="A5">
      <selection activeCell="A5" sqref="A5:T5"/>
    </sheetView>
  </sheetViews>
  <sheetFormatPr defaultColWidth="9.140625" defaultRowHeight="15"/>
  <cols>
    <col min="1" max="1" width="3.57421875" style="63" customWidth="1"/>
    <col min="2" max="2" width="18.140625" style="64" customWidth="1"/>
    <col min="3" max="3" width="9.421875" style="64" hidden="1" customWidth="1"/>
    <col min="4" max="4" width="6.57421875" style="64" customWidth="1"/>
    <col min="5" max="5" width="30.8515625" style="64" customWidth="1"/>
    <col min="6" max="6" width="9.140625" style="65" hidden="1" customWidth="1"/>
    <col min="7" max="7" width="9.140625" style="64" hidden="1" customWidth="1"/>
    <col min="8" max="8" width="17.28125" style="64" customWidth="1"/>
    <col min="9" max="9" width="6.140625" style="63" customWidth="1"/>
    <col min="10" max="10" width="7.7109375" style="63" customWidth="1"/>
    <col min="11" max="11" width="3.8515625" style="63" customWidth="1"/>
    <col min="12" max="12" width="6.57421875" style="63" customWidth="1"/>
    <col min="13" max="13" width="7.7109375" style="63" customWidth="1"/>
    <col min="14" max="14" width="3.7109375" style="63" customWidth="1"/>
    <col min="15" max="15" width="6.8515625" style="63" customWidth="1"/>
    <col min="16" max="16" width="7.7109375" style="63" customWidth="1"/>
    <col min="17" max="17" width="4.7109375" style="63" customWidth="1"/>
    <col min="18" max="18" width="4.421875" style="63" customWidth="1"/>
    <col min="19" max="19" width="6.421875" style="63" customWidth="1"/>
    <col min="20" max="20" width="8.57421875" style="63" customWidth="1"/>
    <col min="21" max="21" width="6.7109375" style="63" hidden="1" customWidth="1"/>
    <col min="22" max="16384" width="9.140625" style="63" customWidth="1"/>
  </cols>
  <sheetData>
    <row r="1" spans="1:25" s="40" customFormat="1" ht="28.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39"/>
      <c r="V1" s="39"/>
      <c r="W1" s="39"/>
      <c r="X1" s="39"/>
      <c r="Y1" s="39"/>
    </row>
    <row r="2" spans="1:24" s="42" customFormat="1" ht="14.25" customHeight="1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41"/>
      <c r="V2" s="41"/>
      <c r="W2" s="41"/>
      <c r="X2" s="41"/>
    </row>
    <row r="3" spans="1:24" s="45" customFormat="1" ht="21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43"/>
      <c r="V3" s="43"/>
      <c r="W3" s="43"/>
      <c r="X3" s="44"/>
    </row>
    <row r="4" spans="1:24" s="45" customFormat="1" ht="21" customHeight="1">
      <c r="A4" s="136" t="s">
        <v>115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43"/>
      <c r="V4" s="43"/>
      <c r="W4" s="43"/>
      <c r="X4" s="44"/>
    </row>
    <row r="5" spans="1:24" s="45" customFormat="1" ht="21" customHeight="1">
      <c r="A5" s="132" t="s">
        <v>249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46"/>
      <c r="V5" s="46"/>
      <c r="W5" s="46"/>
      <c r="X5" s="46"/>
    </row>
    <row r="6" spans="1:24" s="49" customFormat="1" ht="15.75" customHeight="1">
      <c r="A6" s="133" t="s">
        <v>119</v>
      </c>
      <c r="B6" s="133"/>
      <c r="C6" s="133"/>
      <c r="D6" s="133"/>
      <c r="E6" s="133"/>
      <c r="F6" s="133"/>
      <c r="G6" s="133"/>
      <c r="H6" s="133"/>
      <c r="I6" s="133"/>
      <c r="J6" s="47"/>
      <c r="K6" s="48"/>
      <c r="P6" s="134" t="s">
        <v>128</v>
      </c>
      <c r="Q6" s="134"/>
      <c r="R6" s="134"/>
      <c r="S6" s="134"/>
      <c r="T6" s="134"/>
      <c r="U6" s="50"/>
      <c r="V6" s="50"/>
      <c r="W6" s="50"/>
      <c r="X6" s="50"/>
    </row>
    <row r="7" spans="1:21" s="52" customFormat="1" ht="22.5" customHeight="1">
      <c r="A7" s="141" t="s">
        <v>88</v>
      </c>
      <c r="B7" s="127" t="s">
        <v>89</v>
      </c>
      <c r="C7" s="51"/>
      <c r="D7" s="125" t="s">
        <v>90</v>
      </c>
      <c r="E7" s="127" t="s">
        <v>91</v>
      </c>
      <c r="F7" s="127" t="s">
        <v>92</v>
      </c>
      <c r="G7" s="51"/>
      <c r="H7" s="127" t="s">
        <v>93</v>
      </c>
      <c r="I7" s="137" t="s">
        <v>94</v>
      </c>
      <c r="J7" s="137"/>
      <c r="K7" s="137"/>
      <c r="L7" s="138" t="s">
        <v>95</v>
      </c>
      <c r="M7" s="138"/>
      <c r="N7" s="138"/>
      <c r="O7" s="137" t="s">
        <v>96</v>
      </c>
      <c r="P7" s="137"/>
      <c r="Q7" s="137"/>
      <c r="R7" s="139" t="s">
        <v>97</v>
      </c>
      <c r="S7" s="140" t="s">
        <v>98</v>
      </c>
      <c r="T7" s="135" t="s">
        <v>99</v>
      </c>
      <c r="U7" s="135" t="s">
        <v>100</v>
      </c>
    </row>
    <row r="8" spans="1:21" s="52" customFormat="1" ht="42" customHeight="1">
      <c r="A8" s="141"/>
      <c r="B8" s="128"/>
      <c r="C8" s="53"/>
      <c r="D8" s="126"/>
      <c r="E8" s="128"/>
      <c r="F8" s="128"/>
      <c r="G8" s="53"/>
      <c r="H8" s="128"/>
      <c r="I8" s="54" t="s">
        <v>101</v>
      </c>
      <c r="J8" s="55" t="s">
        <v>102</v>
      </c>
      <c r="K8" s="54" t="s">
        <v>88</v>
      </c>
      <c r="L8" s="54" t="s">
        <v>101</v>
      </c>
      <c r="M8" s="55" t="s">
        <v>102</v>
      </c>
      <c r="N8" s="54" t="s">
        <v>88</v>
      </c>
      <c r="O8" s="54" t="s">
        <v>101</v>
      </c>
      <c r="P8" s="55" t="s">
        <v>102</v>
      </c>
      <c r="Q8" s="54" t="s">
        <v>88</v>
      </c>
      <c r="R8" s="139"/>
      <c r="S8" s="140"/>
      <c r="T8" s="135"/>
      <c r="U8" s="135"/>
    </row>
    <row r="9" spans="1:21" s="62" customFormat="1" ht="49.5" customHeight="1">
      <c r="A9" s="56">
        <f>RANK(T9,T$9:T$15,0)</f>
        <v>1</v>
      </c>
      <c r="B9" s="1" t="s">
        <v>129</v>
      </c>
      <c r="C9" s="88" t="s">
        <v>130</v>
      </c>
      <c r="D9" s="89" t="s">
        <v>9</v>
      </c>
      <c r="E9" s="90" t="s">
        <v>152</v>
      </c>
      <c r="F9" s="91" t="s">
        <v>131</v>
      </c>
      <c r="G9" s="92" t="s">
        <v>132</v>
      </c>
      <c r="H9" s="89" t="s">
        <v>133</v>
      </c>
      <c r="I9" s="93">
        <v>231</v>
      </c>
      <c r="J9" s="94">
        <f>I9/3.4</f>
        <v>67.94117647058823</v>
      </c>
      <c r="K9" s="59">
        <f>RANK(J9,J$9:J$15,0)</f>
        <v>1</v>
      </c>
      <c r="L9" s="93">
        <v>228</v>
      </c>
      <c r="M9" s="94">
        <f>L9/3.4</f>
        <v>67.05882352941177</v>
      </c>
      <c r="N9" s="59">
        <f>RANK(M9,M$9:M$15,0)</f>
        <v>1</v>
      </c>
      <c r="O9" s="93">
        <v>227.5</v>
      </c>
      <c r="P9" s="94">
        <f>O9/3.4</f>
        <v>66.91176470588235</v>
      </c>
      <c r="Q9" s="59">
        <f>RANK(P9,P$9:P$15,0)</f>
        <v>1</v>
      </c>
      <c r="R9" s="95"/>
      <c r="S9" s="96">
        <f>O9+L9+I9</f>
        <v>686.5</v>
      </c>
      <c r="T9" s="94">
        <f>S9/3.4/3</f>
        <v>67.30392156862744</v>
      </c>
      <c r="U9" s="57" t="s">
        <v>103</v>
      </c>
    </row>
    <row r="10" spans="1:21" s="62" customFormat="1" ht="49.5" customHeight="1">
      <c r="A10" s="56">
        <f aca="true" t="shared" si="0" ref="A10:A15">RANK(T10,T$9:T$15,0)</f>
        <v>2</v>
      </c>
      <c r="B10" s="1" t="s">
        <v>7</v>
      </c>
      <c r="C10" s="88" t="s">
        <v>8</v>
      </c>
      <c r="D10" s="89" t="s">
        <v>9</v>
      </c>
      <c r="E10" s="14" t="s">
        <v>10</v>
      </c>
      <c r="F10" s="88" t="s">
        <v>11</v>
      </c>
      <c r="G10" s="97" t="s">
        <v>12</v>
      </c>
      <c r="H10" s="92" t="s">
        <v>2</v>
      </c>
      <c r="I10" s="93">
        <v>228.5</v>
      </c>
      <c r="J10" s="94">
        <f>I10/3.4</f>
        <v>67.20588235294117</v>
      </c>
      <c r="K10" s="59">
        <f>RANK(J10,J$9:J$15,0)</f>
        <v>2</v>
      </c>
      <c r="L10" s="93">
        <v>227.5</v>
      </c>
      <c r="M10" s="94">
        <f>L10/3.4</f>
        <v>66.91176470588235</v>
      </c>
      <c r="N10" s="59">
        <f>RANK(M10,M$9:M$15,0)</f>
        <v>2</v>
      </c>
      <c r="O10" s="93">
        <v>223.5</v>
      </c>
      <c r="P10" s="94">
        <f>O10/3.4</f>
        <v>65.73529411764706</v>
      </c>
      <c r="Q10" s="59">
        <f>RANK(P10,P$9:P$15,0)</f>
        <v>2</v>
      </c>
      <c r="R10" s="95"/>
      <c r="S10" s="96">
        <f>O10+L10+I10</f>
        <v>679.5</v>
      </c>
      <c r="T10" s="94">
        <f>S10/3.4/3</f>
        <v>66.61764705882352</v>
      </c>
      <c r="U10" s="57" t="s">
        <v>104</v>
      </c>
    </row>
    <row r="11" spans="1:21" s="62" customFormat="1" ht="49.5" customHeight="1">
      <c r="A11" s="56">
        <f t="shared" si="0"/>
        <v>3</v>
      </c>
      <c r="B11" s="1" t="s">
        <v>13</v>
      </c>
      <c r="C11" s="88" t="s">
        <v>8</v>
      </c>
      <c r="D11" s="89"/>
      <c r="E11" s="16" t="s">
        <v>14</v>
      </c>
      <c r="F11" s="17" t="s">
        <v>15</v>
      </c>
      <c r="G11" s="18" t="s">
        <v>16</v>
      </c>
      <c r="H11" s="89" t="s">
        <v>1</v>
      </c>
      <c r="I11" s="93">
        <v>209</v>
      </c>
      <c r="J11" s="94">
        <f>I11/3.4</f>
        <v>61.470588235294116</v>
      </c>
      <c r="K11" s="59">
        <f>RANK(J11,J$9:J$15,0)</f>
        <v>3</v>
      </c>
      <c r="L11" s="93">
        <v>215</v>
      </c>
      <c r="M11" s="94">
        <f>L11/3.4</f>
        <v>63.23529411764706</v>
      </c>
      <c r="N11" s="59">
        <f>RANK(M11,M$9:M$15,0)</f>
        <v>3</v>
      </c>
      <c r="O11" s="93">
        <v>209</v>
      </c>
      <c r="P11" s="94">
        <f>O11/3.4</f>
        <v>61.470588235294116</v>
      </c>
      <c r="Q11" s="59">
        <f>RANK(P11,P$9:P$15,0)</f>
        <v>4</v>
      </c>
      <c r="R11" s="95"/>
      <c r="S11" s="96">
        <f>O11+L11+I11</f>
        <v>633</v>
      </c>
      <c r="T11" s="94">
        <f>S11/3.4/3</f>
        <v>62.05882352941177</v>
      </c>
      <c r="U11" s="57"/>
    </row>
    <row r="12" spans="1:21" s="62" customFormat="1" ht="49.5" customHeight="1">
      <c r="A12" s="56">
        <f t="shared" si="0"/>
        <v>4</v>
      </c>
      <c r="B12" s="1" t="s">
        <v>142</v>
      </c>
      <c r="C12" s="102" t="s">
        <v>143</v>
      </c>
      <c r="D12" s="89" t="s">
        <v>5</v>
      </c>
      <c r="E12" s="1" t="s">
        <v>144</v>
      </c>
      <c r="F12" s="7" t="s">
        <v>145</v>
      </c>
      <c r="G12" s="103" t="s">
        <v>146</v>
      </c>
      <c r="H12" s="89" t="s">
        <v>1</v>
      </c>
      <c r="I12" s="96">
        <v>207.5</v>
      </c>
      <c r="J12" s="94">
        <f>I12/3.4</f>
        <v>61.029411764705884</v>
      </c>
      <c r="K12" s="59">
        <f>RANK(J12,J$9:J$15,0)</f>
        <v>4</v>
      </c>
      <c r="L12" s="93">
        <v>208</v>
      </c>
      <c r="M12" s="94">
        <f>L12/3.4</f>
        <v>61.1764705882353</v>
      </c>
      <c r="N12" s="59">
        <f>RANK(M12,M$9:M$15,0)</f>
        <v>5</v>
      </c>
      <c r="O12" s="93">
        <v>210</v>
      </c>
      <c r="P12" s="94">
        <f>O12/3.4</f>
        <v>61.76470588235294</v>
      </c>
      <c r="Q12" s="59">
        <f>RANK(P12,P$9:P$15,0)</f>
        <v>3</v>
      </c>
      <c r="R12" s="95"/>
      <c r="S12" s="96">
        <f>O12+L12+I12</f>
        <v>625.5</v>
      </c>
      <c r="T12" s="94">
        <f>S12/3.4/3</f>
        <v>61.3235294117647</v>
      </c>
      <c r="U12" s="57"/>
    </row>
    <row r="13" spans="1:21" s="62" customFormat="1" ht="49.5" customHeight="1">
      <c r="A13" s="56">
        <f t="shared" si="0"/>
        <v>5</v>
      </c>
      <c r="B13" s="98" t="s">
        <v>147</v>
      </c>
      <c r="C13" s="99" t="s">
        <v>137</v>
      </c>
      <c r="D13" s="89">
        <v>1</v>
      </c>
      <c r="E13" s="11" t="s">
        <v>138</v>
      </c>
      <c r="F13" s="100" t="s">
        <v>139</v>
      </c>
      <c r="G13" s="97" t="s">
        <v>140</v>
      </c>
      <c r="H13" s="89" t="s">
        <v>141</v>
      </c>
      <c r="I13" s="93">
        <v>206</v>
      </c>
      <c r="J13" s="94">
        <f>I13/3.4</f>
        <v>60.58823529411765</v>
      </c>
      <c r="K13" s="59">
        <f>RANK(J13,J$9:J$15,0)</f>
        <v>5</v>
      </c>
      <c r="L13" s="93">
        <v>213.5</v>
      </c>
      <c r="M13" s="94">
        <f>L13/3.4</f>
        <v>62.794117647058826</v>
      </c>
      <c r="N13" s="59">
        <f>RANK(M13,M$9:M$15,0)</f>
        <v>4</v>
      </c>
      <c r="O13" s="93">
        <v>195.5</v>
      </c>
      <c r="P13" s="94">
        <f>O13/3.4</f>
        <v>57.5</v>
      </c>
      <c r="Q13" s="59">
        <f>RANK(P13,P$9:P$15,0)</f>
        <v>7</v>
      </c>
      <c r="R13" s="95"/>
      <c r="S13" s="96">
        <f>O13+L13+I13</f>
        <v>615</v>
      </c>
      <c r="T13" s="94">
        <f>S13/3.4/3</f>
        <v>60.29411764705882</v>
      </c>
      <c r="U13" s="57"/>
    </row>
    <row r="14" spans="1:21" s="62" customFormat="1" ht="49.5" customHeight="1">
      <c r="A14" s="56">
        <f t="shared" si="0"/>
        <v>6</v>
      </c>
      <c r="B14" s="98" t="s">
        <v>148</v>
      </c>
      <c r="C14" s="101" t="s">
        <v>40</v>
      </c>
      <c r="D14" s="89" t="s">
        <v>5</v>
      </c>
      <c r="E14" s="28" t="s">
        <v>149</v>
      </c>
      <c r="F14" s="7" t="s">
        <v>24</v>
      </c>
      <c r="G14" s="28" t="s">
        <v>1</v>
      </c>
      <c r="H14" s="91" t="s">
        <v>1</v>
      </c>
      <c r="I14" s="93">
        <v>204.5</v>
      </c>
      <c r="J14" s="94">
        <f>I14/3.4</f>
        <v>60.14705882352941</v>
      </c>
      <c r="K14" s="59">
        <f>RANK(J14,J$9:J$15,0)</f>
        <v>6</v>
      </c>
      <c r="L14" s="93">
        <v>197</v>
      </c>
      <c r="M14" s="94">
        <f>L14/3.4</f>
        <v>57.94117647058824</v>
      </c>
      <c r="N14" s="59">
        <f>RANK(M14,M$9:M$15,0)</f>
        <v>6</v>
      </c>
      <c r="O14" s="93">
        <v>201.5</v>
      </c>
      <c r="P14" s="94">
        <f>O14/3.4</f>
        <v>59.26470588235294</v>
      </c>
      <c r="Q14" s="59">
        <f>RANK(P14,P$9:P$15,0)</f>
        <v>6</v>
      </c>
      <c r="R14" s="95"/>
      <c r="S14" s="96">
        <f>O14+L14+I14</f>
        <v>603</v>
      </c>
      <c r="T14" s="94">
        <f>S14/3.4/3</f>
        <v>59.11764705882353</v>
      </c>
      <c r="U14" s="57" t="s">
        <v>104</v>
      </c>
    </row>
    <row r="15" spans="1:21" s="62" customFormat="1" ht="49.5" customHeight="1">
      <c r="A15" s="56">
        <f t="shared" si="0"/>
        <v>7</v>
      </c>
      <c r="B15" s="98" t="s">
        <v>150</v>
      </c>
      <c r="C15" s="101" t="s">
        <v>134</v>
      </c>
      <c r="D15" s="89" t="s">
        <v>5</v>
      </c>
      <c r="E15" s="11" t="s">
        <v>151</v>
      </c>
      <c r="F15" s="100" t="s">
        <v>135</v>
      </c>
      <c r="G15" s="97" t="s">
        <v>6</v>
      </c>
      <c r="H15" s="89" t="s">
        <v>1</v>
      </c>
      <c r="I15" s="93">
        <v>196.5</v>
      </c>
      <c r="J15" s="94">
        <f>I15/3.4</f>
        <v>57.794117647058826</v>
      </c>
      <c r="K15" s="59">
        <f>RANK(J15,J$9:J$15,0)</f>
        <v>7</v>
      </c>
      <c r="L15" s="93">
        <v>196</v>
      </c>
      <c r="M15" s="94">
        <f>L15/3.4</f>
        <v>57.64705882352941</v>
      </c>
      <c r="N15" s="59">
        <f>RANK(M15,M$9:M$15,0)</f>
        <v>7</v>
      </c>
      <c r="O15" s="93">
        <v>202.5</v>
      </c>
      <c r="P15" s="94">
        <f>O15/3.4</f>
        <v>59.55882352941177</v>
      </c>
      <c r="Q15" s="59">
        <f>RANK(P15,P$9:P$15,0)</f>
        <v>5</v>
      </c>
      <c r="R15" s="95"/>
      <c r="S15" s="96">
        <f>O15+L15+I15</f>
        <v>595</v>
      </c>
      <c r="T15" s="94">
        <f>S15/3.4/3</f>
        <v>58.333333333333336</v>
      </c>
      <c r="U15" s="57"/>
    </row>
    <row r="16" spans="1:13" ht="25.5" customHeight="1">
      <c r="A16" s="63" t="s">
        <v>116</v>
      </c>
      <c r="M16" s="63" t="s">
        <v>153</v>
      </c>
    </row>
    <row r="17" spans="1:13" ht="23.25" customHeight="1">
      <c r="A17" s="63" t="s">
        <v>118</v>
      </c>
      <c r="M17" s="63" t="s">
        <v>127</v>
      </c>
    </row>
    <row r="65" spans="1:20" s="64" customFormat="1" ht="12.75">
      <c r="A65" s="63"/>
      <c r="F65" s="65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s="64" customFormat="1" ht="12.75">
      <c r="A66" s="63"/>
      <c r="F66" s="65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ht="72">
      <c r="D67" s="66" t="s">
        <v>105</v>
      </c>
    </row>
    <row r="68" spans="4:10" ht="72">
      <c r="D68" s="66" t="s">
        <v>105</v>
      </c>
      <c r="J68" s="63" t="s">
        <v>106</v>
      </c>
    </row>
    <row r="96" ht="12.75">
      <c r="J96" s="63" t="s">
        <v>107</v>
      </c>
    </row>
    <row r="131" ht="12.75">
      <c r="J131" s="63" t="s">
        <v>106</v>
      </c>
    </row>
    <row r="132" ht="12.75">
      <c r="J132" s="63" t="s">
        <v>108</v>
      </c>
    </row>
    <row r="144" spans="4:10" ht="72">
      <c r="D144" s="67" t="s">
        <v>109</v>
      </c>
      <c r="E144" s="68" t="s">
        <v>110</v>
      </c>
      <c r="F144" s="69" t="s">
        <v>111</v>
      </c>
      <c r="G144" s="70"/>
      <c r="H144" s="71" t="s">
        <v>112</v>
      </c>
      <c r="I144" s="72" t="s">
        <v>113</v>
      </c>
      <c r="J144" s="63" t="s">
        <v>106</v>
      </c>
    </row>
  </sheetData>
  <sheetProtection/>
  <mergeCells count="20">
    <mergeCell ref="U7:U8"/>
    <mergeCell ref="A4:T4"/>
    <mergeCell ref="I7:K7"/>
    <mergeCell ref="L7:N7"/>
    <mergeCell ref="O7:Q7"/>
    <mergeCell ref="R7:R8"/>
    <mergeCell ref="S7:S8"/>
    <mergeCell ref="T7:T8"/>
    <mergeCell ref="A7:A8"/>
    <mergeCell ref="B7:B8"/>
    <mergeCell ref="D7:D8"/>
    <mergeCell ref="E7:E8"/>
    <mergeCell ref="F7:F8"/>
    <mergeCell ref="H7:H8"/>
    <mergeCell ref="A1:T1"/>
    <mergeCell ref="A2:T2"/>
    <mergeCell ref="A3:T3"/>
    <mergeCell ref="A5:T5"/>
    <mergeCell ref="A6:I6"/>
    <mergeCell ref="P6:T6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59"/>
  <sheetViews>
    <sheetView view="pageBreakPreview" zoomScale="85" zoomScaleNormal="75" zoomScaleSheetLayoutView="85" zoomScalePageLayoutView="0" workbookViewId="0" topLeftCell="A25">
      <selection activeCell="A32" sqref="A32"/>
    </sheetView>
  </sheetViews>
  <sheetFormatPr defaultColWidth="9.140625" defaultRowHeight="15"/>
  <cols>
    <col min="1" max="2" width="3.57421875" style="63" customWidth="1"/>
    <col min="3" max="3" width="18.140625" style="64" customWidth="1"/>
    <col min="4" max="4" width="8.28125" style="64" hidden="1" customWidth="1"/>
    <col min="5" max="5" width="6.57421875" style="64" customWidth="1"/>
    <col min="6" max="6" width="26.140625" style="64" customWidth="1"/>
    <col min="7" max="7" width="9.140625" style="65" customWidth="1"/>
    <col min="8" max="8" width="9.140625" style="64" customWidth="1"/>
    <col min="9" max="9" width="15.57421875" style="64" customWidth="1"/>
    <col min="10" max="10" width="6.140625" style="63" customWidth="1"/>
    <col min="11" max="11" width="7.7109375" style="63" customWidth="1"/>
    <col min="12" max="12" width="3.8515625" style="63" customWidth="1"/>
    <col min="13" max="13" width="5.140625" style="63" customWidth="1"/>
    <col min="14" max="14" width="7.7109375" style="63" customWidth="1"/>
    <col min="15" max="15" width="3.7109375" style="63" customWidth="1"/>
    <col min="16" max="16" width="5.140625" style="63" customWidth="1"/>
    <col min="17" max="17" width="7.7109375" style="63" customWidth="1"/>
    <col min="18" max="18" width="4.7109375" style="63" customWidth="1"/>
    <col min="19" max="19" width="4.421875" style="63" customWidth="1"/>
    <col min="20" max="20" width="6.421875" style="63" customWidth="1"/>
    <col min="21" max="21" width="8.57421875" style="63" customWidth="1"/>
    <col min="22" max="22" width="6.7109375" style="63" hidden="1" customWidth="1"/>
    <col min="23" max="16384" width="9.140625" style="63" customWidth="1"/>
  </cols>
  <sheetData>
    <row r="1" spans="1:26" s="40" customFormat="1" ht="28.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39"/>
      <c r="W1" s="39"/>
      <c r="X1" s="39"/>
      <c r="Y1" s="39"/>
      <c r="Z1" s="39"/>
    </row>
    <row r="2" spans="1:25" s="42" customFormat="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41"/>
      <c r="W2" s="41"/>
      <c r="X2" s="41"/>
      <c r="Y2" s="41"/>
    </row>
    <row r="3" spans="1:25" s="45" customFormat="1" ht="21" customHeight="1">
      <c r="A3" s="131" t="s">
        <v>120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43"/>
      <c r="W3" s="43"/>
      <c r="X3" s="43"/>
      <c r="Y3" s="44"/>
    </row>
    <row r="4" spans="1:25" s="45" customFormat="1" ht="21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43"/>
      <c r="W4" s="43"/>
      <c r="X4" s="43"/>
      <c r="Y4" s="44"/>
    </row>
    <row r="5" spans="1:25" s="45" customFormat="1" ht="21" customHeight="1">
      <c r="A5" s="132" t="s">
        <v>248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6"/>
      <c r="W5" s="46"/>
      <c r="X5" s="46"/>
      <c r="Y5" s="46"/>
    </row>
    <row r="6" spans="1:25" s="49" customFormat="1" ht="15.75" customHeight="1">
      <c r="A6" s="133" t="s">
        <v>119</v>
      </c>
      <c r="B6" s="133"/>
      <c r="C6" s="133"/>
      <c r="D6" s="133"/>
      <c r="E6" s="133"/>
      <c r="F6" s="133"/>
      <c r="G6" s="133"/>
      <c r="H6" s="133"/>
      <c r="I6" s="133"/>
      <c r="J6" s="133"/>
      <c r="K6" s="47"/>
      <c r="L6" s="48"/>
      <c r="Q6" s="134" t="s">
        <v>128</v>
      </c>
      <c r="R6" s="134"/>
      <c r="S6" s="134"/>
      <c r="T6" s="134"/>
      <c r="U6" s="134"/>
      <c r="V6" s="50"/>
      <c r="W6" s="50"/>
      <c r="X6" s="50"/>
      <c r="Y6" s="50"/>
    </row>
    <row r="7" spans="1:22" s="52" customFormat="1" ht="22.5" customHeight="1">
      <c r="A7" s="141" t="s">
        <v>88</v>
      </c>
      <c r="B7" s="141" t="s">
        <v>88</v>
      </c>
      <c r="C7" s="127" t="s">
        <v>89</v>
      </c>
      <c r="D7" s="51"/>
      <c r="E7" s="125" t="s">
        <v>90</v>
      </c>
      <c r="F7" s="127" t="s">
        <v>91</v>
      </c>
      <c r="G7" s="127" t="s">
        <v>92</v>
      </c>
      <c r="H7" s="51"/>
      <c r="I7" s="127" t="s">
        <v>93</v>
      </c>
      <c r="J7" s="137" t="s">
        <v>94</v>
      </c>
      <c r="K7" s="137"/>
      <c r="L7" s="137"/>
      <c r="M7" s="138" t="s">
        <v>95</v>
      </c>
      <c r="N7" s="138"/>
      <c r="O7" s="138"/>
      <c r="P7" s="137" t="s">
        <v>96</v>
      </c>
      <c r="Q7" s="137"/>
      <c r="R7" s="137"/>
      <c r="S7" s="139" t="s">
        <v>97</v>
      </c>
      <c r="T7" s="140" t="s">
        <v>98</v>
      </c>
      <c r="U7" s="135" t="s">
        <v>99</v>
      </c>
      <c r="V7" s="135" t="s">
        <v>100</v>
      </c>
    </row>
    <row r="8" spans="1:22" s="52" customFormat="1" ht="36" customHeight="1">
      <c r="A8" s="141"/>
      <c r="B8" s="141"/>
      <c r="C8" s="128"/>
      <c r="D8" s="53"/>
      <c r="E8" s="126"/>
      <c r="F8" s="128"/>
      <c r="G8" s="128"/>
      <c r="H8" s="53"/>
      <c r="I8" s="128"/>
      <c r="J8" s="54" t="s">
        <v>101</v>
      </c>
      <c r="K8" s="55" t="s">
        <v>102</v>
      </c>
      <c r="L8" s="54" t="s">
        <v>88</v>
      </c>
      <c r="M8" s="54" t="s">
        <v>101</v>
      </c>
      <c r="N8" s="55" t="s">
        <v>102</v>
      </c>
      <c r="O8" s="54" t="s">
        <v>88</v>
      </c>
      <c r="P8" s="54" t="s">
        <v>101</v>
      </c>
      <c r="Q8" s="55" t="s">
        <v>102</v>
      </c>
      <c r="R8" s="54" t="s">
        <v>88</v>
      </c>
      <c r="S8" s="139"/>
      <c r="T8" s="140"/>
      <c r="U8" s="135"/>
      <c r="V8" s="135"/>
    </row>
    <row r="9" spans="1:25" s="45" customFormat="1" ht="21.75" customHeight="1">
      <c r="A9" s="142" t="s">
        <v>122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43"/>
      <c r="W9" s="43"/>
      <c r="X9" s="43"/>
      <c r="Y9" s="44"/>
    </row>
    <row r="10" spans="1:22" s="62" customFormat="1" ht="18" customHeight="1">
      <c r="A10" s="143" t="s">
        <v>115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57"/>
    </row>
    <row r="11" spans="1:22" s="62" customFormat="1" ht="38.25" customHeight="1">
      <c r="A11" s="73">
        <f>RANK(U11,U$11:U$20,0)</f>
        <v>1</v>
      </c>
      <c r="B11" s="79" t="s">
        <v>17</v>
      </c>
      <c r="C11" s="10" t="s">
        <v>190</v>
      </c>
      <c r="D11" s="22" t="s">
        <v>130</v>
      </c>
      <c r="E11" s="23" t="s">
        <v>9</v>
      </c>
      <c r="F11" s="30" t="s">
        <v>52</v>
      </c>
      <c r="G11" s="5" t="s">
        <v>53</v>
      </c>
      <c r="H11" s="27" t="s">
        <v>191</v>
      </c>
      <c r="I11" s="6" t="s">
        <v>2</v>
      </c>
      <c r="J11" s="74">
        <v>211</v>
      </c>
      <c r="K11" s="75">
        <f>J11/3</f>
        <v>70.33333333333333</v>
      </c>
      <c r="L11" s="76">
        <f>RANK(K11,K$11:K$20,0)</f>
        <v>1</v>
      </c>
      <c r="M11" s="74">
        <v>209</v>
      </c>
      <c r="N11" s="75">
        <f>M11/3</f>
        <v>69.66666666666667</v>
      </c>
      <c r="O11" s="76">
        <f>RANK(N11,N$11:N$20,0)</f>
        <v>1</v>
      </c>
      <c r="P11" s="74">
        <v>207</v>
      </c>
      <c r="Q11" s="75">
        <f>P11/3</f>
        <v>69</v>
      </c>
      <c r="R11" s="76">
        <f>RANK(Q11,Q$11:Q$20,0)</f>
        <v>1</v>
      </c>
      <c r="S11" s="77"/>
      <c r="T11" s="78">
        <f>P11+M11+J11</f>
        <v>627</v>
      </c>
      <c r="U11" s="75">
        <f>T11/3/3</f>
        <v>69.66666666666667</v>
      </c>
      <c r="V11" s="57" t="s">
        <v>103</v>
      </c>
    </row>
    <row r="12" spans="1:22" s="62" customFormat="1" ht="38.25" customHeight="1">
      <c r="A12" s="73">
        <f>RANK(U12,U$11:U$20,0)</f>
        <v>2</v>
      </c>
      <c r="B12" s="19" t="s">
        <v>17</v>
      </c>
      <c r="C12" s="10" t="s">
        <v>3</v>
      </c>
      <c r="D12" s="20" t="s">
        <v>4</v>
      </c>
      <c r="E12" s="3" t="s">
        <v>5</v>
      </c>
      <c r="F12" s="90" t="s">
        <v>155</v>
      </c>
      <c r="G12" s="17" t="s">
        <v>54</v>
      </c>
      <c r="H12" s="104" t="s">
        <v>55</v>
      </c>
      <c r="I12" s="21" t="s">
        <v>1</v>
      </c>
      <c r="J12" s="57">
        <v>195.5</v>
      </c>
      <c r="K12" s="58">
        <f>J12/3</f>
        <v>65.16666666666667</v>
      </c>
      <c r="L12" s="76">
        <f>RANK(K12,K$11:K$20,0)</f>
        <v>3</v>
      </c>
      <c r="M12" s="57">
        <v>202</v>
      </c>
      <c r="N12" s="58">
        <f>M12/3</f>
        <v>67.33333333333333</v>
      </c>
      <c r="O12" s="76">
        <f>RANK(N12,N$11:N$20,0)</f>
        <v>2</v>
      </c>
      <c r="P12" s="57">
        <v>191.5</v>
      </c>
      <c r="Q12" s="58">
        <f>P12/3</f>
        <v>63.833333333333336</v>
      </c>
      <c r="R12" s="76">
        <f>RANK(Q12,Q$11:Q$20,0)</f>
        <v>5</v>
      </c>
      <c r="S12" s="60"/>
      <c r="T12" s="61">
        <f>P12+M12+J12</f>
        <v>589</v>
      </c>
      <c r="U12" s="58">
        <f>T12/3/3</f>
        <v>65.44444444444444</v>
      </c>
      <c r="V12" s="57"/>
    </row>
    <row r="13" spans="1:22" s="62" customFormat="1" ht="38.25" customHeight="1">
      <c r="A13" s="73">
        <f>RANK(U13,U$11:U$20,0)</f>
        <v>3</v>
      </c>
      <c r="B13" s="9" t="s">
        <v>17</v>
      </c>
      <c r="C13" s="10" t="s">
        <v>174</v>
      </c>
      <c r="D13" s="20" t="s">
        <v>175</v>
      </c>
      <c r="E13" s="3" t="s">
        <v>5</v>
      </c>
      <c r="F13" s="90" t="s">
        <v>195</v>
      </c>
      <c r="G13" s="7" t="s">
        <v>196</v>
      </c>
      <c r="H13" s="103" t="s">
        <v>197</v>
      </c>
      <c r="I13" s="21" t="s">
        <v>179</v>
      </c>
      <c r="J13" s="57">
        <v>192.5</v>
      </c>
      <c r="K13" s="58">
        <f>J13/3</f>
        <v>64.16666666666667</v>
      </c>
      <c r="L13" s="76">
        <f>RANK(K13,K$11:K$20,0)</f>
        <v>5</v>
      </c>
      <c r="M13" s="57">
        <v>195.5</v>
      </c>
      <c r="N13" s="58">
        <f>M13/3</f>
        <v>65.16666666666667</v>
      </c>
      <c r="O13" s="76">
        <f>RANK(N13,N$11:N$20,0)</f>
        <v>4</v>
      </c>
      <c r="P13" s="57">
        <v>197</v>
      </c>
      <c r="Q13" s="58">
        <f>P13/3</f>
        <v>65.66666666666667</v>
      </c>
      <c r="R13" s="76">
        <f>RANK(Q13,Q$11:Q$20,0)</f>
        <v>2</v>
      </c>
      <c r="S13" s="60"/>
      <c r="T13" s="61">
        <f>P13+M13+J13</f>
        <v>585</v>
      </c>
      <c r="U13" s="58">
        <f>T13/3/3</f>
        <v>65</v>
      </c>
      <c r="V13" s="57"/>
    </row>
    <row r="14" spans="1:22" s="62" customFormat="1" ht="38.25" customHeight="1">
      <c r="A14" s="73">
        <f>RANK(U14,U$11:U$20,0)</f>
        <v>4</v>
      </c>
      <c r="B14" s="9" t="s">
        <v>17</v>
      </c>
      <c r="C14" s="31" t="s">
        <v>158</v>
      </c>
      <c r="D14" s="2" t="s">
        <v>159</v>
      </c>
      <c r="E14" s="9">
        <v>1</v>
      </c>
      <c r="F14" s="30" t="s">
        <v>160</v>
      </c>
      <c r="G14" s="7" t="s">
        <v>161</v>
      </c>
      <c r="H14" s="103" t="s">
        <v>162</v>
      </c>
      <c r="I14" s="21" t="s">
        <v>1</v>
      </c>
      <c r="J14" s="57">
        <v>196</v>
      </c>
      <c r="K14" s="58">
        <f>J14/3</f>
        <v>65.33333333333333</v>
      </c>
      <c r="L14" s="76">
        <f>RANK(K14,K$11:K$20,0)</f>
        <v>2</v>
      </c>
      <c r="M14" s="57">
        <v>198</v>
      </c>
      <c r="N14" s="58">
        <f>M14/3</f>
        <v>66</v>
      </c>
      <c r="O14" s="76">
        <f>RANK(N14,N$11:N$20,0)</f>
        <v>3</v>
      </c>
      <c r="P14" s="57">
        <v>188</v>
      </c>
      <c r="Q14" s="58">
        <f>P14/3</f>
        <v>62.666666666666664</v>
      </c>
      <c r="R14" s="76">
        <f>RANK(Q14,Q$11:Q$20,0)</f>
        <v>7</v>
      </c>
      <c r="S14" s="60"/>
      <c r="T14" s="61">
        <f>P14+M14+J14</f>
        <v>582</v>
      </c>
      <c r="U14" s="58">
        <f>T14/3/3</f>
        <v>64.66666666666667</v>
      </c>
      <c r="V14" s="57"/>
    </row>
    <row r="15" spans="1:22" s="62" customFormat="1" ht="38.25" customHeight="1">
      <c r="A15" s="73">
        <f>RANK(U15,U$11:U$20,0)</f>
        <v>5</v>
      </c>
      <c r="B15" s="9" t="s">
        <v>17</v>
      </c>
      <c r="C15" s="10" t="s">
        <v>156</v>
      </c>
      <c r="D15" s="22" t="s">
        <v>157</v>
      </c>
      <c r="E15" s="23" t="s">
        <v>18</v>
      </c>
      <c r="F15" s="29" t="s">
        <v>198</v>
      </c>
      <c r="G15" s="87" t="s">
        <v>139</v>
      </c>
      <c r="H15" s="15" t="s">
        <v>140</v>
      </c>
      <c r="I15" s="6" t="s">
        <v>141</v>
      </c>
      <c r="J15" s="57">
        <v>193.5</v>
      </c>
      <c r="K15" s="58">
        <f>J15/3</f>
        <v>64.5</v>
      </c>
      <c r="L15" s="76">
        <f>RANK(K15,K$11:K$20,0)</f>
        <v>4</v>
      </c>
      <c r="M15" s="57">
        <v>195</v>
      </c>
      <c r="N15" s="58">
        <f>M15/3</f>
        <v>65</v>
      </c>
      <c r="O15" s="76">
        <f>RANK(N15,N$11:N$20,0)</f>
        <v>5</v>
      </c>
      <c r="P15" s="57">
        <v>189.5</v>
      </c>
      <c r="Q15" s="58">
        <f>P15/3</f>
        <v>63.166666666666664</v>
      </c>
      <c r="R15" s="76">
        <f>RANK(Q15,Q$11:Q$20,0)</f>
        <v>6</v>
      </c>
      <c r="S15" s="60"/>
      <c r="T15" s="61">
        <f>P15+M15+J15</f>
        <v>578</v>
      </c>
      <c r="U15" s="58">
        <f>T15/3/3</f>
        <v>64.22222222222221</v>
      </c>
      <c r="V15" s="57"/>
    </row>
    <row r="16" spans="1:22" s="62" customFormat="1" ht="38.25" customHeight="1">
      <c r="A16" s="73">
        <f>RANK(U16,U$11:U$20,0)</f>
        <v>6</v>
      </c>
      <c r="B16" s="9" t="s">
        <v>17</v>
      </c>
      <c r="C16" s="10" t="s">
        <v>136</v>
      </c>
      <c r="D16" s="20" t="s">
        <v>137</v>
      </c>
      <c r="E16" s="3">
        <v>1</v>
      </c>
      <c r="F16" s="29" t="s">
        <v>247</v>
      </c>
      <c r="G16" s="87" t="s">
        <v>245</v>
      </c>
      <c r="H16" s="15" t="s">
        <v>246</v>
      </c>
      <c r="I16" s="6" t="s">
        <v>141</v>
      </c>
      <c r="J16" s="57">
        <v>191</v>
      </c>
      <c r="K16" s="58">
        <f>J16/3</f>
        <v>63.666666666666664</v>
      </c>
      <c r="L16" s="76">
        <f>RANK(K16,K$11:K$20,0)</f>
        <v>7</v>
      </c>
      <c r="M16" s="57">
        <v>192</v>
      </c>
      <c r="N16" s="58">
        <f>M16/3</f>
        <v>64</v>
      </c>
      <c r="O16" s="76">
        <f>RANK(N16,N$11:N$20,0)</f>
        <v>7</v>
      </c>
      <c r="P16" s="57">
        <v>194</v>
      </c>
      <c r="Q16" s="58">
        <f>P16/3</f>
        <v>64.66666666666667</v>
      </c>
      <c r="R16" s="76">
        <f>RANK(Q16,Q$11:Q$20,0)</f>
        <v>3</v>
      </c>
      <c r="S16" s="60"/>
      <c r="T16" s="61">
        <f>P16+M16+J16</f>
        <v>577</v>
      </c>
      <c r="U16" s="58">
        <f>T16/3/3</f>
        <v>64.11111111111111</v>
      </c>
      <c r="V16" s="57"/>
    </row>
    <row r="17" spans="1:22" s="62" customFormat="1" ht="38.25" customHeight="1">
      <c r="A17" s="73">
        <f>RANK(U17,U$11:U$20,0)</f>
        <v>6</v>
      </c>
      <c r="B17" s="9" t="s">
        <v>17</v>
      </c>
      <c r="C17" s="10" t="s">
        <v>181</v>
      </c>
      <c r="D17" s="83" t="s">
        <v>182</v>
      </c>
      <c r="E17" s="84" t="s">
        <v>5</v>
      </c>
      <c r="F17" s="29" t="s">
        <v>183</v>
      </c>
      <c r="G17" s="81" t="s">
        <v>184</v>
      </c>
      <c r="H17" s="110" t="s">
        <v>185</v>
      </c>
      <c r="I17" s="111" t="s">
        <v>186</v>
      </c>
      <c r="J17" s="57">
        <v>191.5</v>
      </c>
      <c r="K17" s="58">
        <f>J17/3</f>
        <v>63.833333333333336</v>
      </c>
      <c r="L17" s="76">
        <f>RANK(K17,K$11:K$20,0)</f>
        <v>6</v>
      </c>
      <c r="M17" s="57">
        <v>192.5</v>
      </c>
      <c r="N17" s="58">
        <f>M17/3</f>
        <v>64.16666666666667</v>
      </c>
      <c r="O17" s="76">
        <f>RANK(N17,N$11:N$20,0)</f>
        <v>6</v>
      </c>
      <c r="P17" s="57">
        <v>193</v>
      </c>
      <c r="Q17" s="58">
        <f>P17/3</f>
        <v>64.33333333333333</v>
      </c>
      <c r="R17" s="76">
        <f>RANK(Q17,Q$11:Q$20,0)</f>
        <v>4</v>
      </c>
      <c r="S17" s="60"/>
      <c r="T17" s="61">
        <f>P17+M17+J17</f>
        <v>577</v>
      </c>
      <c r="U17" s="58">
        <f>T17/3/3</f>
        <v>64.11111111111111</v>
      </c>
      <c r="V17" s="57"/>
    </row>
    <row r="18" spans="1:22" s="62" customFormat="1" ht="38.25" customHeight="1">
      <c r="A18" s="73">
        <f>RANK(U18,U$11:U$20,0)</f>
        <v>8</v>
      </c>
      <c r="B18" s="9" t="s">
        <v>17</v>
      </c>
      <c r="C18" s="10" t="s">
        <v>45</v>
      </c>
      <c r="D18" s="33" t="s">
        <v>46</v>
      </c>
      <c r="E18" s="6">
        <v>2</v>
      </c>
      <c r="F18" s="105" t="s">
        <v>168</v>
      </c>
      <c r="G18" s="7" t="s">
        <v>47</v>
      </c>
      <c r="H18" s="1" t="s">
        <v>48</v>
      </c>
      <c r="I18" s="21" t="s">
        <v>1</v>
      </c>
      <c r="J18" s="57">
        <v>179.5</v>
      </c>
      <c r="K18" s="58">
        <f>J18/3</f>
        <v>59.833333333333336</v>
      </c>
      <c r="L18" s="76">
        <f>RANK(K18,K$11:K$20,0)</f>
        <v>9</v>
      </c>
      <c r="M18" s="57">
        <v>180.5</v>
      </c>
      <c r="N18" s="58">
        <f>M18/3</f>
        <v>60.166666666666664</v>
      </c>
      <c r="O18" s="76">
        <f>RANK(N18,N$11:N$20,0)</f>
        <v>9</v>
      </c>
      <c r="P18" s="57">
        <v>182.5</v>
      </c>
      <c r="Q18" s="58">
        <f>P18/3</f>
        <v>60.833333333333336</v>
      </c>
      <c r="R18" s="76">
        <f>RANK(Q18,Q$11:Q$20,0)</f>
        <v>9</v>
      </c>
      <c r="S18" s="60"/>
      <c r="T18" s="61">
        <f>P18+M18+J18</f>
        <v>542.5</v>
      </c>
      <c r="U18" s="58">
        <f>T18/3/3</f>
        <v>60.27777777777778</v>
      </c>
      <c r="V18" s="106"/>
    </row>
    <row r="19" spans="1:22" s="62" customFormat="1" ht="38.25" customHeight="1">
      <c r="A19" s="73">
        <f>RANK(U19,U$11:U$20,0)</f>
        <v>9</v>
      </c>
      <c r="B19" s="9" t="s">
        <v>17</v>
      </c>
      <c r="C19" s="107" t="s">
        <v>180</v>
      </c>
      <c r="D19" s="108" t="s">
        <v>22</v>
      </c>
      <c r="E19" s="109" t="s">
        <v>18</v>
      </c>
      <c r="F19" s="27" t="s">
        <v>23</v>
      </c>
      <c r="G19" s="7" t="s">
        <v>24</v>
      </c>
      <c r="H19" s="28" t="s">
        <v>1</v>
      </c>
      <c r="I19" s="21" t="s">
        <v>1</v>
      </c>
      <c r="J19" s="57">
        <v>184.5</v>
      </c>
      <c r="K19" s="58">
        <f>J19/3</f>
        <v>61.5</v>
      </c>
      <c r="L19" s="76">
        <f>RANK(K19,K$11:K$20,0)</f>
        <v>8</v>
      </c>
      <c r="M19" s="57">
        <v>174</v>
      </c>
      <c r="N19" s="58">
        <f>M19/3</f>
        <v>58</v>
      </c>
      <c r="O19" s="76">
        <f>RANK(N19,N$11:N$20,0)</f>
        <v>10</v>
      </c>
      <c r="P19" s="57">
        <v>183.5</v>
      </c>
      <c r="Q19" s="58">
        <f>P19/3</f>
        <v>61.166666666666664</v>
      </c>
      <c r="R19" s="76">
        <f>RANK(Q19,Q$11:Q$20,0)</f>
        <v>8</v>
      </c>
      <c r="S19" s="60"/>
      <c r="T19" s="61">
        <f>P19+M19+J19</f>
        <v>542</v>
      </c>
      <c r="U19" s="58">
        <f>T19/3/3</f>
        <v>60.22222222222222</v>
      </c>
      <c r="V19" s="106"/>
    </row>
    <row r="20" spans="1:22" s="62" customFormat="1" ht="38.25" customHeight="1">
      <c r="A20" s="73">
        <f>RANK(U20,U$11:U$20,0)</f>
        <v>10</v>
      </c>
      <c r="B20" s="9" t="s">
        <v>17</v>
      </c>
      <c r="C20" s="10" t="s">
        <v>174</v>
      </c>
      <c r="D20" s="20" t="s">
        <v>175</v>
      </c>
      <c r="E20" s="3" t="s">
        <v>5</v>
      </c>
      <c r="F20" s="90" t="s">
        <v>176</v>
      </c>
      <c r="G20" s="7" t="s">
        <v>177</v>
      </c>
      <c r="H20" s="103" t="s">
        <v>178</v>
      </c>
      <c r="I20" s="21" t="s">
        <v>179</v>
      </c>
      <c r="J20" s="57">
        <v>178.5</v>
      </c>
      <c r="K20" s="58">
        <f>J20/3</f>
        <v>59.5</v>
      </c>
      <c r="L20" s="76">
        <f>RANK(K20,K$11:K$20,0)</f>
        <v>10</v>
      </c>
      <c r="M20" s="57">
        <v>181</v>
      </c>
      <c r="N20" s="58">
        <f>M20/3</f>
        <v>60.333333333333336</v>
      </c>
      <c r="O20" s="76">
        <f>RANK(N20,N$11:N$20,0)</f>
        <v>8</v>
      </c>
      <c r="P20" s="57">
        <v>171.5</v>
      </c>
      <c r="Q20" s="58">
        <f>P20/3</f>
        <v>57.166666666666664</v>
      </c>
      <c r="R20" s="76">
        <f>RANK(Q20,Q$11:Q$20,0)</f>
        <v>10</v>
      </c>
      <c r="S20" s="60"/>
      <c r="T20" s="61">
        <f>P20+M20+J20</f>
        <v>531</v>
      </c>
      <c r="U20" s="58">
        <f>T20/3/3</f>
        <v>59</v>
      </c>
      <c r="V20" s="106"/>
    </row>
    <row r="21" spans="1:22" s="62" customFormat="1" ht="32.25" customHeight="1">
      <c r="A21" s="142" t="s">
        <v>121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57"/>
    </row>
    <row r="22" spans="1:22" s="62" customFormat="1" ht="38.25" customHeight="1">
      <c r="A22" s="56">
        <f>RANK(U22,U$22:U$30,0)</f>
        <v>1</v>
      </c>
      <c r="B22" s="9" t="s">
        <v>25</v>
      </c>
      <c r="C22" s="10" t="s">
        <v>31</v>
      </c>
      <c r="D22" s="20" t="s">
        <v>32</v>
      </c>
      <c r="E22" s="3" t="s">
        <v>5</v>
      </c>
      <c r="F22" s="80" t="s">
        <v>33</v>
      </c>
      <c r="G22" s="87" t="s">
        <v>34</v>
      </c>
      <c r="H22" s="15" t="s">
        <v>35</v>
      </c>
      <c r="I22" s="6" t="s">
        <v>1</v>
      </c>
      <c r="J22" s="57">
        <v>195.5</v>
      </c>
      <c r="K22" s="58">
        <f>J22/3</f>
        <v>65.16666666666667</v>
      </c>
      <c r="L22" s="59">
        <f>RANK(K22,K$22:K$30,0)</f>
        <v>1</v>
      </c>
      <c r="M22" s="57">
        <v>197</v>
      </c>
      <c r="N22" s="58">
        <f>M22/3</f>
        <v>65.66666666666667</v>
      </c>
      <c r="O22" s="59">
        <f>RANK(N22,N$22:N$30,0)</f>
        <v>1</v>
      </c>
      <c r="P22" s="57">
        <v>198</v>
      </c>
      <c r="Q22" s="58">
        <f>P22/3</f>
        <v>66</v>
      </c>
      <c r="R22" s="59">
        <f>RANK(Q22,Q$22:Q$30,0)</f>
        <v>1</v>
      </c>
      <c r="S22" s="60"/>
      <c r="T22" s="61">
        <f>P22+M22+J22</f>
        <v>590.5</v>
      </c>
      <c r="U22" s="58">
        <f>T22/3/3</f>
        <v>65.61111111111111</v>
      </c>
      <c r="V22" s="57"/>
    </row>
    <row r="23" spans="1:22" s="62" customFormat="1" ht="38.25" customHeight="1">
      <c r="A23" s="56">
        <f>RANK(U23,U$22:U$30,0)</f>
        <v>2</v>
      </c>
      <c r="B23" s="9" t="s">
        <v>25</v>
      </c>
      <c r="C23" s="10" t="s">
        <v>39</v>
      </c>
      <c r="D23" s="20" t="s">
        <v>40</v>
      </c>
      <c r="E23" s="3" t="s">
        <v>5</v>
      </c>
      <c r="F23" s="29" t="s">
        <v>41</v>
      </c>
      <c r="G23" s="87" t="s">
        <v>42</v>
      </c>
      <c r="H23" s="15" t="s">
        <v>43</v>
      </c>
      <c r="I23" s="6" t="s">
        <v>44</v>
      </c>
      <c r="J23" s="57">
        <v>195</v>
      </c>
      <c r="K23" s="58">
        <f>J23/3</f>
        <v>65</v>
      </c>
      <c r="L23" s="59">
        <f>RANK(K23,K$22:K$30,0)</f>
        <v>2</v>
      </c>
      <c r="M23" s="57">
        <v>196</v>
      </c>
      <c r="N23" s="58">
        <f>M23/3</f>
        <v>65.33333333333333</v>
      </c>
      <c r="O23" s="59">
        <f>RANK(N23,N$22:N$30,0)</f>
        <v>2</v>
      </c>
      <c r="P23" s="57">
        <v>198</v>
      </c>
      <c r="Q23" s="58">
        <f>P23/3</f>
        <v>66</v>
      </c>
      <c r="R23" s="59">
        <f>RANK(Q23,Q$22:Q$30,0)</f>
        <v>1</v>
      </c>
      <c r="S23" s="60"/>
      <c r="T23" s="61">
        <f>P23+M23+J23</f>
        <v>589</v>
      </c>
      <c r="U23" s="58">
        <f>T23/3/3</f>
        <v>65.44444444444444</v>
      </c>
      <c r="V23" s="57"/>
    </row>
    <row r="24" spans="1:22" s="62" customFormat="1" ht="38.25" customHeight="1">
      <c r="A24" s="56">
        <f>RANK(U24,U$22:U$30,0)</f>
        <v>3</v>
      </c>
      <c r="B24" s="9" t="s">
        <v>25</v>
      </c>
      <c r="C24" s="31" t="s">
        <v>169</v>
      </c>
      <c r="D24" s="2" t="s">
        <v>170</v>
      </c>
      <c r="E24" s="9" t="s">
        <v>5</v>
      </c>
      <c r="F24" s="29" t="s">
        <v>198</v>
      </c>
      <c r="G24" s="87" t="s">
        <v>139</v>
      </c>
      <c r="H24" s="15" t="s">
        <v>140</v>
      </c>
      <c r="I24" s="6" t="s">
        <v>141</v>
      </c>
      <c r="J24" s="57">
        <v>189.5</v>
      </c>
      <c r="K24" s="58">
        <f>J24/3</f>
        <v>63.166666666666664</v>
      </c>
      <c r="L24" s="59">
        <f>RANK(K24,K$22:K$30,0)</f>
        <v>3</v>
      </c>
      <c r="M24" s="57">
        <v>195</v>
      </c>
      <c r="N24" s="58">
        <f>M24/3</f>
        <v>65</v>
      </c>
      <c r="O24" s="59">
        <f>RANK(N24,N$22:N$30,0)</f>
        <v>3</v>
      </c>
      <c r="P24" s="57">
        <v>189.5</v>
      </c>
      <c r="Q24" s="58">
        <f>P24/3</f>
        <v>63.166666666666664</v>
      </c>
      <c r="R24" s="59">
        <f>RANK(Q24,Q$22:Q$30,0)</f>
        <v>3</v>
      </c>
      <c r="S24" s="60"/>
      <c r="T24" s="61">
        <f>P24+M24+J24</f>
        <v>574</v>
      </c>
      <c r="U24" s="58">
        <f>T24/3/3</f>
        <v>63.77777777777778</v>
      </c>
      <c r="V24" s="57"/>
    </row>
    <row r="25" spans="1:22" s="62" customFormat="1" ht="38.25" customHeight="1">
      <c r="A25" s="56">
        <f>RANK(U25,U$22:U$30,0)</f>
        <v>4</v>
      </c>
      <c r="B25" s="9" t="s">
        <v>25</v>
      </c>
      <c r="C25" s="10" t="s">
        <v>36</v>
      </c>
      <c r="D25" s="20" t="s">
        <v>37</v>
      </c>
      <c r="E25" s="3"/>
      <c r="F25" s="30" t="s">
        <v>160</v>
      </c>
      <c r="G25" s="7" t="s">
        <v>161</v>
      </c>
      <c r="H25" s="103" t="s">
        <v>162</v>
      </c>
      <c r="I25" s="21" t="s">
        <v>1</v>
      </c>
      <c r="J25" s="57">
        <v>188</v>
      </c>
      <c r="K25" s="58">
        <f>J25/3</f>
        <v>62.666666666666664</v>
      </c>
      <c r="L25" s="59">
        <f>RANK(K25,K$22:K$30,0)</f>
        <v>4</v>
      </c>
      <c r="M25" s="57">
        <v>190.5</v>
      </c>
      <c r="N25" s="58">
        <f>M25/3</f>
        <v>63.5</v>
      </c>
      <c r="O25" s="59">
        <f>RANK(N25,N$22:N$30,0)</f>
        <v>4</v>
      </c>
      <c r="P25" s="57">
        <v>187.5</v>
      </c>
      <c r="Q25" s="58">
        <f>P25/3</f>
        <v>62.5</v>
      </c>
      <c r="R25" s="59">
        <f>RANK(Q25,Q$22:Q$30,0)</f>
        <v>4</v>
      </c>
      <c r="S25" s="60"/>
      <c r="T25" s="61">
        <f>P25+M25+J25</f>
        <v>566</v>
      </c>
      <c r="U25" s="58">
        <f>T25/3/3</f>
        <v>62.888888888888886</v>
      </c>
      <c r="V25" s="57"/>
    </row>
    <row r="26" spans="1:22" s="62" customFormat="1" ht="38.25" customHeight="1">
      <c r="A26" s="56">
        <f>RANK(U26,U$22:U$30,0)</f>
        <v>5</v>
      </c>
      <c r="B26" s="9" t="s">
        <v>25</v>
      </c>
      <c r="C26" s="10" t="s">
        <v>26</v>
      </c>
      <c r="D26" s="20" t="s">
        <v>27</v>
      </c>
      <c r="E26" s="3">
        <v>1</v>
      </c>
      <c r="F26" s="29" t="s">
        <v>28</v>
      </c>
      <c r="G26" s="12" t="s">
        <v>29</v>
      </c>
      <c r="H26" s="13" t="s">
        <v>30</v>
      </c>
      <c r="I26" s="6" t="s">
        <v>1</v>
      </c>
      <c r="J26" s="57">
        <v>184</v>
      </c>
      <c r="K26" s="58">
        <f>J26/3</f>
        <v>61.333333333333336</v>
      </c>
      <c r="L26" s="59">
        <f>RANK(K26,K$22:K$30,0)</f>
        <v>5</v>
      </c>
      <c r="M26" s="57">
        <v>188</v>
      </c>
      <c r="N26" s="58">
        <f>M26/3</f>
        <v>62.666666666666664</v>
      </c>
      <c r="O26" s="59">
        <f>RANK(N26,N$22:N$30,0)</f>
        <v>5</v>
      </c>
      <c r="P26" s="57">
        <v>185</v>
      </c>
      <c r="Q26" s="58">
        <f>P26/3</f>
        <v>61.666666666666664</v>
      </c>
      <c r="R26" s="59">
        <f>RANK(Q26,Q$22:Q$30,0)</f>
        <v>5</v>
      </c>
      <c r="S26" s="60"/>
      <c r="T26" s="61">
        <f>P26+M26+J26</f>
        <v>557</v>
      </c>
      <c r="U26" s="58">
        <f>T26/3/3</f>
        <v>61.888888888888886</v>
      </c>
      <c r="V26" s="57"/>
    </row>
    <row r="27" spans="1:22" s="62" customFormat="1" ht="38.25" customHeight="1">
      <c r="A27" s="56">
        <f>RANK(U27,U$22:U$30,0)</f>
        <v>6</v>
      </c>
      <c r="B27" s="9" t="s">
        <v>25</v>
      </c>
      <c r="C27" s="10" t="s">
        <v>163</v>
      </c>
      <c r="D27" s="22" t="s">
        <v>244</v>
      </c>
      <c r="E27" s="23" t="s">
        <v>18</v>
      </c>
      <c r="F27" s="34" t="s">
        <v>171</v>
      </c>
      <c r="G27" s="35" t="s">
        <v>172</v>
      </c>
      <c r="H27" s="27" t="s">
        <v>173</v>
      </c>
      <c r="I27" s="6" t="s">
        <v>167</v>
      </c>
      <c r="J27" s="57">
        <v>181.5</v>
      </c>
      <c r="K27" s="58">
        <f>J27/3</f>
        <v>60.5</v>
      </c>
      <c r="L27" s="59">
        <f>RANK(K27,K$22:K$30,0)</f>
        <v>6</v>
      </c>
      <c r="M27" s="57">
        <v>188</v>
      </c>
      <c r="N27" s="58">
        <f>M27/3</f>
        <v>62.666666666666664</v>
      </c>
      <c r="O27" s="59">
        <f>RANK(N27,N$22:N$30,0)</f>
        <v>5</v>
      </c>
      <c r="P27" s="57">
        <v>184.5</v>
      </c>
      <c r="Q27" s="58">
        <f>P27/3</f>
        <v>61.5</v>
      </c>
      <c r="R27" s="59">
        <f>RANK(Q27,Q$22:Q$30,0)</f>
        <v>6</v>
      </c>
      <c r="S27" s="60"/>
      <c r="T27" s="61">
        <f>P27+M27+J27</f>
        <v>554</v>
      </c>
      <c r="U27" s="58">
        <f>T27/3/3</f>
        <v>61.55555555555555</v>
      </c>
      <c r="V27" s="57"/>
    </row>
    <row r="28" spans="1:22" s="62" customFormat="1" ht="38.25" customHeight="1">
      <c r="A28" s="56">
        <f>RANK(U28,U$22:U$30,0)</f>
        <v>7</v>
      </c>
      <c r="B28" s="9" t="s">
        <v>25</v>
      </c>
      <c r="C28" s="10" t="s">
        <v>163</v>
      </c>
      <c r="D28" s="22" t="s">
        <v>244</v>
      </c>
      <c r="E28" s="23" t="s">
        <v>18</v>
      </c>
      <c r="F28" s="34" t="s">
        <v>164</v>
      </c>
      <c r="G28" s="35" t="s">
        <v>165</v>
      </c>
      <c r="H28" s="27" t="s">
        <v>166</v>
      </c>
      <c r="I28" s="6" t="s">
        <v>167</v>
      </c>
      <c r="J28" s="57">
        <v>175</v>
      </c>
      <c r="K28" s="58">
        <f>J28/3</f>
        <v>58.333333333333336</v>
      </c>
      <c r="L28" s="59">
        <f>RANK(K28,K$22:K$30,0)</f>
        <v>7</v>
      </c>
      <c r="M28" s="57">
        <v>175.5</v>
      </c>
      <c r="N28" s="58">
        <f>M28/3</f>
        <v>58.5</v>
      </c>
      <c r="O28" s="59">
        <f>RANK(N28,N$22:N$30,0)</f>
        <v>7</v>
      </c>
      <c r="P28" s="57">
        <v>183.5</v>
      </c>
      <c r="Q28" s="58">
        <f>P28/3</f>
        <v>61.166666666666664</v>
      </c>
      <c r="R28" s="59">
        <f>RANK(Q28,Q$22:Q$30,0)</f>
        <v>7</v>
      </c>
      <c r="S28" s="60">
        <v>1</v>
      </c>
      <c r="T28" s="61">
        <f>P28+M28+J28</f>
        <v>534</v>
      </c>
      <c r="U28" s="58">
        <f>(T28/3/3)-0.5</f>
        <v>58.833333333333336</v>
      </c>
      <c r="V28" s="106"/>
    </row>
    <row r="29" spans="1:22" s="62" customFormat="1" ht="38.25" customHeight="1">
      <c r="A29" s="56">
        <f>RANK(U29,U$22:U$30,0)</f>
        <v>8</v>
      </c>
      <c r="B29" s="9" t="s">
        <v>25</v>
      </c>
      <c r="C29" s="10" t="s">
        <v>163</v>
      </c>
      <c r="D29" s="22" t="s">
        <v>244</v>
      </c>
      <c r="E29" s="23" t="s">
        <v>18</v>
      </c>
      <c r="F29" s="34" t="s">
        <v>187</v>
      </c>
      <c r="G29" s="35" t="s">
        <v>188</v>
      </c>
      <c r="H29" s="27" t="s">
        <v>189</v>
      </c>
      <c r="I29" s="6" t="s">
        <v>167</v>
      </c>
      <c r="J29" s="57">
        <v>173</v>
      </c>
      <c r="K29" s="58">
        <f>J29/3</f>
        <v>57.666666666666664</v>
      </c>
      <c r="L29" s="59">
        <f>RANK(K29,K$22:K$30,0)</f>
        <v>8</v>
      </c>
      <c r="M29" s="57">
        <v>170</v>
      </c>
      <c r="N29" s="58">
        <f>M29/3</f>
        <v>56.666666666666664</v>
      </c>
      <c r="O29" s="59">
        <f>RANK(N29,N$22:N$30,0)</f>
        <v>9</v>
      </c>
      <c r="P29" s="57">
        <v>179.5</v>
      </c>
      <c r="Q29" s="58">
        <f>P29/3</f>
        <v>59.833333333333336</v>
      </c>
      <c r="R29" s="59">
        <f>RANK(Q29,Q$22:Q$30,0)</f>
        <v>8</v>
      </c>
      <c r="S29" s="60"/>
      <c r="T29" s="61">
        <f>P29+M29+J29</f>
        <v>522.5</v>
      </c>
      <c r="U29" s="58">
        <f>T29/3/3</f>
        <v>58.05555555555555</v>
      </c>
      <c r="V29" s="106"/>
    </row>
    <row r="30" spans="1:22" s="62" customFormat="1" ht="38.25" customHeight="1">
      <c r="A30" s="56">
        <f>RANK(U30,U$22:U$30,0)</f>
        <v>9</v>
      </c>
      <c r="B30" s="9" t="s">
        <v>25</v>
      </c>
      <c r="C30" s="10" t="s">
        <v>192</v>
      </c>
      <c r="D30" s="20" t="s">
        <v>193</v>
      </c>
      <c r="E30" s="3" t="s">
        <v>18</v>
      </c>
      <c r="F30" s="29" t="s">
        <v>194</v>
      </c>
      <c r="G30" s="87" t="s">
        <v>51</v>
      </c>
      <c r="H30" s="15" t="s">
        <v>1</v>
      </c>
      <c r="I30" s="6" t="s">
        <v>1</v>
      </c>
      <c r="J30" s="57">
        <v>171.5</v>
      </c>
      <c r="K30" s="58">
        <f>J30/3</f>
        <v>57.166666666666664</v>
      </c>
      <c r="L30" s="59">
        <f>RANK(K30,K$22:K$30,0)</f>
        <v>9</v>
      </c>
      <c r="M30" s="57">
        <v>175.5</v>
      </c>
      <c r="N30" s="58">
        <f>M30/3</f>
        <v>58.5</v>
      </c>
      <c r="O30" s="59">
        <f>RANK(N30,N$22:N$30,0)</f>
        <v>7</v>
      </c>
      <c r="P30" s="57">
        <v>174.5</v>
      </c>
      <c r="Q30" s="58">
        <f>P30/3</f>
        <v>58.166666666666664</v>
      </c>
      <c r="R30" s="59">
        <f>RANK(Q30,Q$22:Q$30,0)</f>
        <v>9</v>
      </c>
      <c r="S30" s="60"/>
      <c r="T30" s="61">
        <f>P30+M30+J30</f>
        <v>521.5</v>
      </c>
      <c r="U30" s="58">
        <f>T30/3/3</f>
        <v>57.94444444444445</v>
      </c>
      <c r="V30" s="106"/>
    </row>
    <row r="31" spans="1:14" ht="16.5" customHeight="1">
      <c r="A31" s="63" t="s">
        <v>116</v>
      </c>
      <c r="N31" s="63" t="s">
        <v>117</v>
      </c>
    </row>
    <row r="32" spans="1:14" ht="25.5" customHeight="1">
      <c r="A32" s="63" t="s">
        <v>118</v>
      </c>
      <c r="N32" s="63" t="s">
        <v>154</v>
      </c>
    </row>
    <row r="79" spans="1:21" s="64" customFormat="1" ht="12.75">
      <c r="A79" s="63"/>
      <c r="B79" s="63"/>
      <c r="G79" s="65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s="64" customFormat="1" ht="12.75">
      <c r="A80" s="63"/>
      <c r="B80" s="63"/>
      <c r="G80" s="65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2" ht="12.75">
      <c r="E82" s="66"/>
    </row>
    <row r="83" ht="12.75">
      <c r="E83" s="66"/>
    </row>
    <row r="111" ht="12.75">
      <c r="K111" s="63" t="s">
        <v>107</v>
      </c>
    </row>
    <row r="146" ht="12.75">
      <c r="K146" s="63" t="s">
        <v>106</v>
      </c>
    </row>
    <row r="147" ht="12.75">
      <c r="K147" s="63" t="s">
        <v>108</v>
      </c>
    </row>
    <row r="159" spans="5:11" ht="72">
      <c r="E159" s="67" t="s">
        <v>109</v>
      </c>
      <c r="F159" s="68" t="s">
        <v>110</v>
      </c>
      <c r="G159" s="69" t="s">
        <v>111</v>
      </c>
      <c r="H159" s="70"/>
      <c r="I159" s="71" t="s">
        <v>112</v>
      </c>
      <c r="J159" s="72" t="s">
        <v>113</v>
      </c>
      <c r="K159" s="63" t="s">
        <v>106</v>
      </c>
    </row>
  </sheetData>
  <sheetProtection/>
  <mergeCells count="24">
    <mergeCell ref="V7:V8"/>
    <mergeCell ref="B7:B8"/>
    <mergeCell ref="A21:U21"/>
    <mergeCell ref="A9:U9"/>
    <mergeCell ref="A10:U10"/>
    <mergeCell ref="J7:L7"/>
    <mergeCell ref="M7:O7"/>
    <mergeCell ref="P7:R7"/>
    <mergeCell ref="S7:S8"/>
    <mergeCell ref="T7:T8"/>
    <mergeCell ref="U7:U8"/>
    <mergeCell ref="A7:A8"/>
    <mergeCell ref="C7:C8"/>
    <mergeCell ref="E7:E8"/>
    <mergeCell ref="F7:F8"/>
    <mergeCell ref="G7:G8"/>
    <mergeCell ref="I7:I8"/>
    <mergeCell ref="A1:U1"/>
    <mergeCell ref="A2:U2"/>
    <mergeCell ref="A3:U3"/>
    <mergeCell ref="A4:U4"/>
    <mergeCell ref="A5:U5"/>
    <mergeCell ref="A6:J6"/>
    <mergeCell ref="Q6:U6"/>
  </mergeCells>
  <printOptions horizontalCentered="1"/>
  <pageMargins left="0.1968503937007874" right="0.1968503937007874" top="0.3937007874015748" bottom="0.3937007874015748" header="0" footer="0"/>
  <pageSetup fitToHeight="0" fitToWidth="1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51"/>
  <sheetViews>
    <sheetView view="pageBreakPreview" zoomScale="85" zoomScaleNormal="75" zoomScaleSheetLayoutView="85" zoomScalePageLayoutView="0" workbookViewId="0" topLeftCell="A14">
      <selection activeCell="I25" sqref="I25"/>
    </sheetView>
  </sheetViews>
  <sheetFormatPr defaultColWidth="9.140625" defaultRowHeight="15"/>
  <cols>
    <col min="1" max="2" width="3.57421875" style="63" customWidth="1"/>
    <col min="3" max="3" width="20.28125" style="64" customWidth="1"/>
    <col min="4" max="4" width="9.421875" style="64" hidden="1" customWidth="1"/>
    <col min="5" max="5" width="6.57421875" style="64" customWidth="1"/>
    <col min="6" max="6" width="29.7109375" style="64" customWidth="1"/>
    <col min="7" max="7" width="9.140625" style="65" hidden="1" customWidth="1"/>
    <col min="8" max="8" width="9.140625" style="64" hidden="1" customWidth="1"/>
    <col min="9" max="9" width="17.28125" style="64" customWidth="1"/>
    <col min="10" max="10" width="6.140625" style="63" customWidth="1"/>
    <col min="11" max="11" width="7.7109375" style="63" customWidth="1"/>
    <col min="12" max="12" width="3.8515625" style="63" customWidth="1"/>
    <col min="13" max="13" width="5.140625" style="63" customWidth="1"/>
    <col min="14" max="14" width="7.7109375" style="63" customWidth="1"/>
    <col min="15" max="15" width="3.7109375" style="63" customWidth="1"/>
    <col min="16" max="16" width="5.140625" style="63" customWidth="1"/>
    <col min="17" max="17" width="7.7109375" style="63" customWidth="1"/>
    <col min="18" max="18" width="4.7109375" style="63" customWidth="1"/>
    <col min="19" max="19" width="4.421875" style="63" customWidth="1"/>
    <col min="20" max="20" width="6.421875" style="63" customWidth="1"/>
    <col min="21" max="21" width="8.57421875" style="63" customWidth="1"/>
    <col min="22" max="22" width="6.7109375" style="63" hidden="1" customWidth="1"/>
    <col min="23" max="16384" width="9.140625" style="63" customWidth="1"/>
  </cols>
  <sheetData>
    <row r="1" spans="1:26" s="40" customFormat="1" ht="28.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39"/>
      <c r="W1" s="39"/>
      <c r="X1" s="39"/>
      <c r="Y1" s="39"/>
      <c r="Z1" s="39"/>
    </row>
    <row r="2" spans="1:25" s="42" customFormat="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41"/>
      <c r="W2" s="41"/>
      <c r="X2" s="41"/>
      <c r="Y2" s="41"/>
    </row>
    <row r="3" spans="1:25" s="45" customFormat="1" ht="21" customHeight="1">
      <c r="A3" s="131" t="s">
        <v>250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43"/>
      <c r="W3" s="43"/>
      <c r="X3" s="43"/>
      <c r="Y3" s="44"/>
    </row>
    <row r="4" spans="1:25" s="45" customFormat="1" ht="21" customHeight="1">
      <c r="A4" s="132" t="s">
        <v>252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46"/>
      <c r="W4" s="46"/>
      <c r="X4" s="46"/>
      <c r="Y4" s="46"/>
    </row>
    <row r="5" spans="1:25" s="49" customFormat="1" ht="15.75" customHeight="1">
      <c r="A5" s="133" t="s">
        <v>119</v>
      </c>
      <c r="B5" s="133"/>
      <c r="C5" s="133"/>
      <c r="D5" s="133"/>
      <c r="E5" s="133"/>
      <c r="F5" s="133"/>
      <c r="G5" s="133"/>
      <c r="H5" s="133"/>
      <c r="I5" s="133"/>
      <c r="J5" s="133"/>
      <c r="K5" s="47"/>
      <c r="L5" s="48"/>
      <c r="Q5" s="134" t="s">
        <v>128</v>
      </c>
      <c r="R5" s="134"/>
      <c r="S5" s="134"/>
      <c r="T5" s="134"/>
      <c r="U5" s="134"/>
      <c r="V5" s="50"/>
      <c r="W5" s="50"/>
      <c r="X5" s="50"/>
      <c r="Y5" s="50"/>
    </row>
    <row r="6" spans="1:22" s="52" customFormat="1" ht="22.5" customHeight="1">
      <c r="A6" s="141" t="s">
        <v>88</v>
      </c>
      <c r="B6" s="141" t="s">
        <v>88</v>
      </c>
      <c r="C6" s="127" t="s">
        <v>89</v>
      </c>
      <c r="D6" s="51"/>
      <c r="E6" s="125" t="s">
        <v>90</v>
      </c>
      <c r="F6" s="127" t="s">
        <v>91</v>
      </c>
      <c r="G6" s="127" t="s">
        <v>92</v>
      </c>
      <c r="H6" s="51"/>
      <c r="I6" s="127" t="s">
        <v>93</v>
      </c>
      <c r="J6" s="137" t="s">
        <v>94</v>
      </c>
      <c r="K6" s="137"/>
      <c r="L6" s="137"/>
      <c r="M6" s="138" t="s">
        <v>95</v>
      </c>
      <c r="N6" s="138"/>
      <c r="O6" s="138"/>
      <c r="P6" s="137" t="s">
        <v>96</v>
      </c>
      <c r="Q6" s="137"/>
      <c r="R6" s="137"/>
      <c r="S6" s="139" t="s">
        <v>97</v>
      </c>
      <c r="T6" s="140" t="s">
        <v>98</v>
      </c>
      <c r="U6" s="135" t="s">
        <v>99</v>
      </c>
      <c r="V6" s="135" t="s">
        <v>100</v>
      </c>
    </row>
    <row r="7" spans="1:22" s="52" customFormat="1" ht="36.75" customHeight="1">
      <c r="A7" s="141"/>
      <c r="B7" s="141"/>
      <c r="C7" s="128"/>
      <c r="D7" s="53"/>
      <c r="E7" s="126"/>
      <c r="F7" s="128"/>
      <c r="G7" s="128"/>
      <c r="H7" s="53"/>
      <c r="I7" s="128"/>
      <c r="J7" s="54" t="s">
        <v>101</v>
      </c>
      <c r="K7" s="55" t="s">
        <v>102</v>
      </c>
      <c r="L7" s="54" t="s">
        <v>88</v>
      </c>
      <c r="M7" s="54" t="s">
        <v>101</v>
      </c>
      <c r="N7" s="55" t="s">
        <v>102</v>
      </c>
      <c r="O7" s="54" t="s">
        <v>88</v>
      </c>
      <c r="P7" s="54" t="s">
        <v>101</v>
      </c>
      <c r="Q7" s="55" t="s">
        <v>102</v>
      </c>
      <c r="R7" s="54" t="s">
        <v>88</v>
      </c>
      <c r="S7" s="139"/>
      <c r="T7" s="140"/>
      <c r="U7" s="135"/>
      <c r="V7" s="135"/>
    </row>
    <row r="8" spans="1:22" s="52" customFormat="1" ht="19.5" customHeight="1">
      <c r="A8" s="153" t="s">
        <v>254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86"/>
    </row>
    <row r="9" spans="1:22" s="62" customFormat="1" ht="32.25" customHeight="1">
      <c r="A9" s="56">
        <f>RANK(U9,U$9:U$15,0)</f>
        <v>1</v>
      </c>
      <c r="B9" s="9" t="s">
        <v>56</v>
      </c>
      <c r="C9" s="10" t="s">
        <v>203</v>
      </c>
      <c r="D9" s="33"/>
      <c r="E9" s="6" t="s">
        <v>18</v>
      </c>
      <c r="F9" s="29" t="s">
        <v>204</v>
      </c>
      <c r="G9" s="87" t="s">
        <v>205</v>
      </c>
      <c r="H9" s="15" t="s">
        <v>206</v>
      </c>
      <c r="I9" s="6" t="s">
        <v>207</v>
      </c>
      <c r="J9" s="57">
        <v>181</v>
      </c>
      <c r="K9" s="58">
        <f>J9/2.6</f>
        <v>69.61538461538461</v>
      </c>
      <c r="L9" s="59">
        <f>RANK(K9,K$9:K$15,0)</f>
        <v>1</v>
      </c>
      <c r="M9" s="57">
        <v>170.5</v>
      </c>
      <c r="N9" s="58">
        <f>M9/2.6</f>
        <v>65.57692307692308</v>
      </c>
      <c r="O9" s="59">
        <f>RANK(N9,N$9:N$15,0)</f>
        <v>1</v>
      </c>
      <c r="P9" s="57">
        <v>183</v>
      </c>
      <c r="Q9" s="58">
        <f>P9/2.6</f>
        <v>70.38461538461539</v>
      </c>
      <c r="R9" s="59">
        <f>RANK(Q9,Q$9:Q$15,0)</f>
        <v>1</v>
      </c>
      <c r="S9" s="60"/>
      <c r="T9" s="61">
        <f>P9+M9+J9</f>
        <v>534.5</v>
      </c>
      <c r="U9" s="58">
        <f>T9/3/2.6</f>
        <v>68.52564102564102</v>
      </c>
      <c r="V9" s="57" t="s">
        <v>103</v>
      </c>
    </row>
    <row r="10" spans="1:22" s="62" customFormat="1" ht="27" customHeight="1">
      <c r="A10" s="56">
        <f aca="true" t="shared" si="0" ref="A10:A15">RANK(U10,U$9:U$15,0)</f>
        <v>2</v>
      </c>
      <c r="B10" s="9" t="s">
        <v>56</v>
      </c>
      <c r="C10" s="10" t="s">
        <v>59</v>
      </c>
      <c r="D10" s="20" t="s">
        <v>60</v>
      </c>
      <c r="E10" s="3" t="s">
        <v>38</v>
      </c>
      <c r="F10" s="24" t="s">
        <v>49</v>
      </c>
      <c r="G10" s="25" t="s">
        <v>50</v>
      </c>
      <c r="H10" s="26" t="s">
        <v>61</v>
      </c>
      <c r="I10" s="21" t="s">
        <v>1</v>
      </c>
      <c r="J10" s="57">
        <v>175</v>
      </c>
      <c r="K10" s="58">
        <f>J10/2.6</f>
        <v>67.3076923076923</v>
      </c>
      <c r="L10" s="59">
        <f>RANK(K10,K$9:K$15,0)</f>
        <v>2</v>
      </c>
      <c r="M10" s="57">
        <v>169</v>
      </c>
      <c r="N10" s="58">
        <f>M10/2.6</f>
        <v>65</v>
      </c>
      <c r="O10" s="59">
        <f>RANK(N10,N$9:N$15,0)</f>
        <v>2</v>
      </c>
      <c r="P10" s="57">
        <v>171.5</v>
      </c>
      <c r="Q10" s="58">
        <f>P10/2.6</f>
        <v>65.96153846153845</v>
      </c>
      <c r="R10" s="59">
        <f>RANK(Q10,Q$9:Q$15,0)</f>
        <v>2</v>
      </c>
      <c r="S10" s="60"/>
      <c r="T10" s="61">
        <f>P10+M10+J10</f>
        <v>515.5</v>
      </c>
      <c r="U10" s="58">
        <f>T10/3/2.6</f>
        <v>66.08974358974359</v>
      </c>
      <c r="V10" s="57"/>
    </row>
    <row r="11" spans="1:22" s="62" customFormat="1" ht="26.25" customHeight="1">
      <c r="A11" s="56">
        <f t="shared" si="0"/>
        <v>3</v>
      </c>
      <c r="B11" s="113" t="s">
        <v>56</v>
      </c>
      <c r="C11" s="31" t="s">
        <v>85</v>
      </c>
      <c r="D11" s="33" t="s">
        <v>82</v>
      </c>
      <c r="E11" s="32" t="s">
        <v>18</v>
      </c>
      <c r="F11" s="34" t="s">
        <v>66</v>
      </c>
      <c r="G11" s="7" t="s">
        <v>67</v>
      </c>
      <c r="H11" s="28" t="s">
        <v>1</v>
      </c>
      <c r="I11" s="89" t="s">
        <v>1</v>
      </c>
      <c r="J11" s="57">
        <v>171.5</v>
      </c>
      <c r="K11" s="58">
        <f>J11/2.6</f>
        <v>65.96153846153845</v>
      </c>
      <c r="L11" s="59">
        <f>RANK(K11,K$9:K$15,0)</f>
        <v>3</v>
      </c>
      <c r="M11" s="57">
        <v>165.5</v>
      </c>
      <c r="N11" s="58">
        <f>M11/2.6</f>
        <v>63.65384615384615</v>
      </c>
      <c r="O11" s="59">
        <f>RANK(N11,N$9:N$15,0)</f>
        <v>4</v>
      </c>
      <c r="P11" s="57">
        <v>161.5</v>
      </c>
      <c r="Q11" s="58">
        <f>P11/2.6</f>
        <v>62.11538461538461</v>
      </c>
      <c r="R11" s="59">
        <f>RANK(Q11,Q$9:Q$15,0)</f>
        <v>5</v>
      </c>
      <c r="S11" s="60"/>
      <c r="T11" s="61">
        <f>P11+M11+J11</f>
        <v>498.5</v>
      </c>
      <c r="U11" s="58">
        <f>T11/3/2.6</f>
        <v>63.9102564102564</v>
      </c>
      <c r="V11" s="57"/>
    </row>
    <row r="12" spans="1:22" s="62" customFormat="1" ht="32.25" customHeight="1">
      <c r="A12" s="56">
        <f t="shared" si="0"/>
        <v>4</v>
      </c>
      <c r="B12" s="9" t="s">
        <v>56</v>
      </c>
      <c r="C12" s="10" t="s">
        <v>64</v>
      </c>
      <c r="D12" s="20" t="s">
        <v>65</v>
      </c>
      <c r="E12" s="3" t="s">
        <v>18</v>
      </c>
      <c r="F12" s="145" t="s">
        <v>201</v>
      </c>
      <c r="G12" s="4" t="s">
        <v>51</v>
      </c>
      <c r="H12" s="145" t="s">
        <v>1</v>
      </c>
      <c r="I12" s="6" t="s">
        <v>1</v>
      </c>
      <c r="J12" s="57">
        <v>165.5</v>
      </c>
      <c r="K12" s="58">
        <f>J12/2.6</f>
        <v>63.65384615384615</v>
      </c>
      <c r="L12" s="59">
        <f>RANK(K12,K$9:K$15,0)</f>
        <v>5</v>
      </c>
      <c r="M12" s="57">
        <v>166</v>
      </c>
      <c r="N12" s="58">
        <f>M12/2.6</f>
        <v>63.84615384615385</v>
      </c>
      <c r="O12" s="59">
        <f>RANK(N12,N$9:N$15,0)</f>
        <v>3</v>
      </c>
      <c r="P12" s="57">
        <v>165.5</v>
      </c>
      <c r="Q12" s="58">
        <f>P12/2.6</f>
        <v>63.65384615384615</v>
      </c>
      <c r="R12" s="59">
        <f>RANK(Q12,Q$9:Q$15,0)</f>
        <v>4</v>
      </c>
      <c r="S12" s="60"/>
      <c r="T12" s="61">
        <f>P12+M12+J12</f>
        <v>497</v>
      </c>
      <c r="U12" s="58">
        <f>T12/3/2.6</f>
        <v>63.717948717948715</v>
      </c>
      <c r="V12" s="57"/>
    </row>
    <row r="13" spans="1:22" s="62" customFormat="1" ht="27.75" customHeight="1">
      <c r="A13" s="56">
        <f t="shared" si="0"/>
        <v>5</v>
      </c>
      <c r="B13" s="9" t="s">
        <v>56</v>
      </c>
      <c r="C13" s="31" t="s">
        <v>73</v>
      </c>
      <c r="D13" s="20" t="s">
        <v>74</v>
      </c>
      <c r="E13" s="32" t="s">
        <v>18</v>
      </c>
      <c r="F13" s="1" t="s">
        <v>201</v>
      </c>
      <c r="G13" s="4" t="s">
        <v>51</v>
      </c>
      <c r="H13" s="1" t="s">
        <v>1</v>
      </c>
      <c r="I13" s="6" t="s">
        <v>1</v>
      </c>
      <c r="J13" s="57">
        <v>166.5</v>
      </c>
      <c r="K13" s="58">
        <f>J13/2.6</f>
        <v>64.03846153846153</v>
      </c>
      <c r="L13" s="59">
        <f>RANK(K13,K$9:K$15,0)</f>
        <v>4</v>
      </c>
      <c r="M13" s="57">
        <v>163.5</v>
      </c>
      <c r="N13" s="58">
        <f>M13/2.6</f>
        <v>62.88461538461538</v>
      </c>
      <c r="O13" s="59">
        <f>RANK(N13,N$9:N$15,0)</f>
        <v>5</v>
      </c>
      <c r="P13" s="57">
        <v>166.5</v>
      </c>
      <c r="Q13" s="58">
        <f>P13/2.6</f>
        <v>64.03846153846153</v>
      </c>
      <c r="R13" s="59">
        <f>RANK(Q13,Q$9:Q$15,0)</f>
        <v>3</v>
      </c>
      <c r="S13" s="60">
        <v>1</v>
      </c>
      <c r="T13" s="61">
        <f>(P13+M13+J13)-6</f>
        <v>490.5</v>
      </c>
      <c r="U13" s="58">
        <f>T13/3/2.6</f>
        <v>62.88461538461538</v>
      </c>
      <c r="V13" s="57"/>
    </row>
    <row r="14" spans="1:22" s="62" customFormat="1" ht="24" customHeight="1">
      <c r="A14" s="56">
        <f t="shared" si="0"/>
        <v>6</v>
      </c>
      <c r="B14" s="9" t="s">
        <v>56</v>
      </c>
      <c r="C14" s="36" t="s">
        <v>69</v>
      </c>
      <c r="D14" s="33" t="s">
        <v>70</v>
      </c>
      <c r="E14" s="6" t="s">
        <v>18</v>
      </c>
      <c r="F14" s="1" t="s">
        <v>201</v>
      </c>
      <c r="G14" s="4" t="s">
        <v>51</v>
      </c>
      <c r="H14" s="1" t="s">
        <v>1</v>
      </c>
      <c r="I14" s="6" t="s">
        <v>1</v>
      </c>
      <c r="J14" s="57">
        <v>157.5</v>
      </c>
      <c r="K14" s="58">
        <f>J14/2.6</f>
        <v>60.57692307692307</v>
      </c>
      <c r="L14" s="59">
        <f>RANK(K14,K$9:K$15,0)</f>
        <v>7</v>
      </c>
      <c r="M14" s="57">
        <v>156.5</v>
      </c>
      <c r="N14" s="58">
        <f>M14/2.6</f>
        <v>60.19230769230769</v>
      </c>
      <c r="O14" s="59">
        <f>RANK(N14,N$9:N$15,0)</f>
        <v>6</v>
      </c>
      <c r="P14" s="57">
        <v>159.5</v>
      </c>
      <c r="Q14" s="58">
        <f>P14/2.6</f>
        <v>61.34615384615385</v>
      </c>
      <c r="R14" s="59">
        <f>RANK(Q14,Q$9:Q$15,0)</f>
        <v>6</v>
      </c>
      <c r="S14" s="60"/>
      <c r="T14" s="61">
        <f>P14+M14+J14</f>
        <v>473.5</v>
      </c>
      <c r="U14" s="58">
        <f>T14/3/2.6</f>
        <v>60.705128205128204</v>
      </c>
      <c r="V14" s="57"/>
    </row>
    <row r="15" spans="1:22" s="62" customFormat="1" ht="27" customHeight="1">
      <c r="A15" s="56">
        <f t="shared" si="0"/>
        <v>7</v>
      </c>
      <c r="B15" s="9" t="s">
        <v>56</v>
      </c>
      <c r="C15" s="10" t="s">
        <v>71</v>
      </c>
      <c r="D15" s="20" t="s">
        <v>72</v>
      </c>
      <c r="E15" s="3" t="s">
        <v>18</v>
      </c>
      <c r="F15" s="24" t="s">
        <v>19</v>
      </c>
      <c r="G15" s="25" t="s">
        <v>20</v>
      </c>
      <c r="H15" s="26" t="s">
        <v>21</v>
      </c>
      <c r="I15" s="21" t="s">
        <v>1</v>
      </c>
      <c r="J15" s="57">
        <v>164</v>
      </c>
      <c r="K15" s="58">
        <f>J15/2.6</f>
        <v>63.07692307692307</v>
      </c>
      <c r="L15" s="59">
        <f>RANK(K15,K$9:K$15,0)</f>
        <v>6</v>
      </c>
      <c r="M15" s="57">
        <v>153.5</v>
      </c>
      <c r="N15" s="58">
        <f>M15/2.6</f>
        <v>59.03846153846153</v>
      </c>
      <c r="O15" s="59">
        <f>RANK(N15,N$9:N$15,0)</f>
        <v>7</v>
      </c>
      <c r="P15" s="57">
        <v>149.5</v>
      </c>
      <c r="Q15" s="58">
        <f>P15/2.6</f>
        <v>57.5</v>
      </c>
      <c r="R15" s="59">
        <f>RANK(Q15,Q$9:Q$15,0)</f>
        <v>7</v>
      </c>
      <c r="S15" s="60"/>
      <c r="T15" s="61">
        <f>P15+M15+J15</f>
        <v>467</v>
      </c>
      <c r="U15" s="58">
        <f>T15/3/2.6</f>
        <v>59.87179487179487</v>
      </c>
      <c r="V15" s="57"/>
    </row>
    <row r="16" spans="1:22" s="62" customFormat="1" ht="22.5" customHeight="1">
      <c r="A16" s="151" t="s">
        <v>253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52"/>
      <c r="V16" s="57"/>
    </row>
    <row r="17" spans="1:22" s="62" customFormat="1" ht="29.25" customHeight="1">
      <c r="A17" s="56">
        <f>RANK(U17,U$17:U$22,0)</f>
        <v>1</v>
      </c>
      <c r="B17" s="9" t="s">
        <v>17</v>
      </c>
      <c r="C17" s="31" t="s">
        <v>83</v>
      </c>
      <c r="D17" s="20"/>
      <c r="E17" s="32" t="s">
        <v>84</v>
      </c>
      <c r="F17" s="1" t="s">
        <v>208</v>
      </c>
      <c r="G17" s="7"/>
      <c r="H17" s="114" t="s">
        <v>6</v>
      </c>
      <c r="I17" s="6" t="s">
        <v>1</v>
      </c>
      <c r="J17" s="57">
        <v>174.5</v>
      </c>
      <c r="K17" s="58">
        <f>J17/2.6</f>
        <v>67.11538461538461</v>
      </c>
      <c r="L17" s="59">
        <f>RANK(K17,K$17:K$22,0)</f>
        <v>1</v>
      </c>
      <c r="M17" s="57">
        <v>169.5</v>
      </c>
      <c r="N17" s="58">
        <f>M17/2.6</f>
        <v>65.1923076923077</v>
      </c>
      <c r="O17" s="59">
        <f>RANK(N17,N$17:N$22,0)</f>
        <v>1</v>
      </c>
      <c r="P17" s="57">
        <v>171.5</v>
      </c>
      <c r="Q17" s="58">
        <f>P17/2.6</f>
        <v>65.96153846153845</v>
      </c>
      <c r="R17" s="59">
        <f>RANK(Q17,Q$17:Q$22,0)</f>
        <v>1</v>
      </c>
      <c r="S17" s="60">
        <v>1</v>
      </c>
      <c r="T17" s="61">
        <f>P17+M17+J17</f>
        <v>515.5</v>
      </c>
      <c r="U17" s="58">
        <f>(T17/3/2.6)-0.5</f>
        <v>65.58974358974359</v>
      </c>
      <c r="V17" s="57"/>
    </row>
    <row r="18" spans="1:22" s="62" customFormat="1" ht="29.25" customHeight="1">
      <c r="A18" s="56">
        <f>RANK(U18,U$17:U$22,0)</f>
        <v>2</v>
      </c>
      <c r="B18" s="9" t="s">
        <v>17</v>
      </c>
      <c r="C18" s="31" t="s">
        <v>211</v>
      </c>
      <c r="D18" s="20" t="s">
        <v>212</v>
      </c>
      <c r="E18" s="32" t="s">
        <v>18</v>
      </c>
      <c r="F18" s="1" t="s">
        <v>213</v>
      </c>
      <c r="G18" s="7" t="s">
        <v>51</v>
      </c>
      <c r="H18" s="28" t="s">
        <v>1</v>
      </c>
      <c r="I18" s="6" t="s">
        <v>1</v>
      </c>
      <c r="J18" s="57">
        <v>167.5</v>
      </c>
      <c r="K18" s="58">
        <f>J18/2.6</f>
        <v>64.42307692307692</v>
      </c>
      <c r="L18" s="59">
        <f>RANK(K18,K$17:K$22,0)</f>
        <v>3</v>
      </c>
      <c r="M18" s="57">
        <v>168.5</v>
      </c>
      <c r="N18" s="58">
        <f>M18/2.6</f>
        <v>64.8076923076923</v>
      </c>
      <c r="O18" s="59">
        <f>RANK(N18,N$17:N$22,0)</f>
        <v>2</v>
      </c>
      <c r="P18" s="57">
        <v>169.5</v>
      </c>
      <c r="Q18" s="58">
        <f>P18/2.6</f>
        <v>65.1923076923077</v>
      </c>
      <c r="R18" s="59">
        <f>RANK(Q18,Q$17:Q$22,0)</f>
        <v>2</v>
      </c>
      <c r="S18" s="60"/>
      <c r="T18" s="61">
        <f>P18+M18+J18</f>
        <v>505.5</v>
      </c>
      <c r="U18" s="58">
        <f>T18/3/2.6</f>
        <v>64.8076923076923</v>
      </c>
      <c r="V18" s="57"/>
    </row>
    <row r="19" spans="1:22" s="62" customFormat="1" ht="29.25" customHeight="1">
      <c r="A19" s="56">
        <f>RANK(U19,U$17:U$22,0)</f>
        <v>3</v>
      </c>
      <c r="B19" s="9" t="s">
        <v>17</v>
      </c>
      <c r="C19" s="31" t="s">
        <v>78</v>
      </c>
      <c r="D19" s="33" t="s">
        <v>79</v>
      </c>
      <c r="E19" s="32" t="s">
        <v>18</v>
      </c>
      <c r="F19" s="82" t="s">
        <v>86</v>
      </c>
      <c r="G19" s="146" t="s">
        <v>80</v>
      </c>
      <c r="H19" s="144" t="s">
        <v>81</v>
      </c>
      <c r="I19" s="6" t="s">
        <v>1</v>
      </c>
      <c r="J19" s="57">
        <v>163.5</v>
      </c>
      <c r="K19" s="58">
        <f>J19/2.6</f>
        <v>62.88461538461538</v>
      </c>
      <c r="L19" s="59">
        <f>RANK(K19,K$17:K$22,0)</f>
        <v>4</v>
      </c>
      <c r="M19" s="57">
        <v>161.5</v>
      </c>
      <c r="N19" s="58">
        <f>M19/2.6</f>
        <v>62.11538461538461</v>
      </c>
      <c r="O19" s="59">
        <f>RANK(N19,N$17:N$22,0)</f>
        <v>3</v>
      </c>
      <c r="P19" s="57">
        <v>168</v>
      </c>
      <c r="Q19" s="58">
        <f>P19/2.6</f>
        <v>64.61538461538461</v>
      </c>
      <c r="R19" s="59">
        <f>RANK(Q19,Q$17:Q$22,0)</f>
        <v>3</v>
      </c>
      <c r="S19" s="60"/>
      <c r="T19" s="61">
        <f>P19+M19+J19</f>
        <v>493</v>
      </c>
      <c r="U19" s="58">
        <f>T19/3/2.6</f>
        <v>63.205128205128204</v>
      </c>
      <c r="V19" s="57"/>
    </row>
    <row r="20" spans="1:22" s="62" customFormat="1" ht="29.25" customHeight="1">
      <c r="A20" s="56">
        <f>RANK(U20,U$17:U$22,0)</f>
        <v>4</v>
      </c>
      <c r="B20" s="9" t="s">
        <v>17</v>
      </c>
      <c r="C20" s="31" t="s">
        <v>209</v>
      </c>
      <c r="D20" s="20"/>
      <c r="E20" s="3" t="s">
        <v>18</v>
      </c>
      <c r="F20" s="115" t="s">
        <v>210</v>
      </c>
      <c r="G20" s="116" t="s">
        <v>76</v>
      </c>
      <c r="H20" s="117" t="s">
        <v>77</v>
      </c>
      <c r="I20" s="3" t="s">
        <v>1</v>
      </c>
      <c r="J20" s="57">
        <v>168.5</v>
      </c>
      <c r="K20" s="58">
        <f>J20/2.6</f>
        <v>64.8076923076923</v>
      </c>
      <c r="L20" s="59">
        <f>RANK(K20,K$17:K$22,0)</f>
        <v>2</v>
      </c>
      <c r="M20" s="57">
        <v>158.5</v>
      </c>
      <c r="N20" s="58">
        <f>M20/2.6</f>
        <v>60.96153846153846</v>
      </c>
      <c r="O20" s="59">
        <f>RANK(N20,N$17:N$22,0)</f>
        <v>4</v>
      </c>
      <c r="P20" s="57">
        <v>158</v>
      </c>
      <c r="Q20" s="58">
        <f>P20/2.6</f>
        <v>60.76923076923077</v>
      </c>
      <c r="R20" s="59">
        <f>RANK(Q20,Q$17:Q$22,0)</f>
        <v>5</v>
      </c>
      <c r="S20" s="60"/>
      <c r="T20" s="61">
        <f>P20+M20+J20</f>
        <v>485</v>
      </c>
      <c r="U20" s="58">
        <f>T20/3/2.6</f>
        <v>62.179487179487175</v>
      </c>
      <c r="V20" s="57"/>
    </row>
    <row r="21" spans="1:22" s="62" customFormat="1" ht="29.25" customHeight="1">
      <c r="A21" s="56">
        <f>RANK(U21,U$17:U$22,0)</f>
        <v>5</v>
      </c>
      <c r="B21" s="9" t="s">
        <v>17</v>
      </c>
      <c r="C21" s="10" t="s">
        <v>199</v>
      </c>
      <c r="D21" s="33" t="s">
        <v>200</v>
      </c>
      <c r="E21" s="6" t="s">
        <v>18</v>
      </c>
      <c r="F21" s="29" t="s">
        <v>247</v>
      </c>
      <c r="G21" s="87" t="s">
        <v>245</v>
      </c>
      <c r="H21" s="15" t="s">
        <v>246</v>
      </c>
      <c r="I21" s="6" t="s">
        <v>141</v>
      </c>
      <c r="J21" s="57">
        <v>162.5</v>
      </c>
      <c r="K21" s="58">
        <f>J21/2.6</f>
        <v>62.5</v>
      </c>
      <c r="L21" s="59">
        <f>RANK(K21,K$17:K$22,0)</f>
        <v>5</v>
      </c>
      <c r="M21" s="57">
        <v>156.5</v>
      </c>
      <c r="N21" s="58">
        <f>M21/2.6</f>
        <v>60.19230769230769</v>
      </c>
      <c r="O21" s="59">
        <f>RANK(N21,N$17:N$22,0)</f>
        <v>5</v>
      </c>
      <c r="P21" s="57">
        <v>164.5</v>
      </c>
      <c r="Q21" s="58">
        <f>P21/2.6</f>
        <v>63.26923076923077</v>
      </c>
      <c r="R21" s="59">
        <f>RANK(Q21,Q$17:Q$22,0)</f>
        <v>4</v>
      </c>
      <c r="S21" s="60"/>
      <c r="T21" s="61">
        <f>P21+M21+J21</f>
        <v>483.5</v>
      </c>
      <c r="U21" s="58">
        <f>T21/3/2.6</f>
        <v>61.98717948717948</v>
      </c>
      <c r="V21" s="57"/>
    </row>
    <row r="22" spans="1:22" s="62" customFormat="1" ht="29.25" customHeight="1">
      <c r="A22" s="56">
        <f>RANK(U22,U$17:U$22,0)</f>
        <v>6</v>
      </c>
      <c r="B22" s="9" t="s">
        <v>17</v>
      </c>
      <c r="C22" s="10" t="s">
        <v>57</v>
      </c>
      <c r="D22" s="20" t="s">
        <v>58</v>
      </c>
      <c r="E22" s="3" t="s">
        <v>18</v>
      </c>
      <c r="F22" s="1" t="s">
        <v>202</v>
      </c>
      <c r="G22" s="7" t="s">
        <v>51</v>
      </c>
      <c r="H22" s="114" t="s">
        <v>1</v>
      </c>
      <c r="I22" s="6" t="s">
        <v>1</v>
      </c>
      <c r="J22" s="57">
        <v>152.5</v>
      </c>
      <c r="K22" s="58">
        <f>J22/2.6</f>
        <v>58.65384615384615</v>
      </c>
      <c r="L22" s="59">
        <f>RANK(K22,K$17:K$22,0)</f>
        <v>6</v>
      </c>
      <c r="M22" s="57">
        <v>137.5</v>
      </c>
      <c r="N22" s="58">
        <f>M22/2.6</f>
        <v>52.88461538461538</v>
      </c>
      <c r="O22" s="59">
        <f>RANK(N22,N$17:N$22,0)</f>
        <v>6</v>
      </c>
      <c r="P22" s="57">
        <v>141.5</v>
      </c>
      <c r="Q22" s="58">
        <f>P22/2.6</f>
        <v>54.42307692307692</v>
      </c>
      <c r="R22" s="59">
        <f>RANK(Q22,Q$17:Q$22,0)</f>
        <v>6</v>
      </c>
      <c r="S22" s="60"/>
      <c r="T22" s="61">
        <f>P22+M22+J22</f>
        <v>431.5</v>
      </c>
      <c r="U22" s="58">
        <f>T22/3/2.6</f>
        <v>55.320512820512825</v>
      </c>
      <c r="V22" s="57"/>
    </row>
    <row r="23" spans="1:14" ht="19.5" customHeight="1">
      <c r="A23" s="63" t="s">
        <v>116</v>
      </c>
      <c r="N23" s="63" t="s">
        <v>117</v>
      </c>
    </row>
    <row r="24" spans="1:14" ht="19.5" customHeight="1">
      <c r="A24" s="63" t="s">
        <v>118</v>
      </c>
      <c r="N24" s="63" t="s">
        <v>154</v>
      </c>
    </row>
    <row r="72" spans="1:21" s="64" customFormat="1" ht="12.75">
      <c r="A72" s="63"/>
      <c r="B72" s="63"/>
      <c r="G72" s="65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 s="64" customFormat="1" ht="12.75">
      <c r="A73" s="63"/>
      <c r="B73" s="63"/>
      <c r="G73" s="65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ht="12.75">
      <c r="E74" s="66"/>
    </row>
    <row r="75" ht="12.75">
      <c r="E75" s="66"/>
    </row>
    <row r="103" ht="12.75">
      <c r="K103" s="63" t="s">
        <v>107</v>
      </c>
    </row>
    <row r="138" ht="12.75">
      <c r="K138" s="63" t="s">
        <v>106</v>
      </c>
    </row>
    <row r="139" ht="12.75">
      <c r="K139" s="63" t="s">
        <v>108</v>
      </c>
    </row>
    <row r="151" spans="5:11" ht="72">
      <c r="E151" s="67" t="s">
        <v>109</v>
      </c>
      <c r="F151" s="68" t="s">
        <v>110</v>
      </c>
      <c r="G151" s="69" t="s">
        <v>111</v>
      </c>
      <c r="H151" s="70"/>
      <c r="I151" s="71" t="s">
        <v>112</v>
      </c>
      <c r="J151" s="72" t="s">
        <v>113</v>
      </c>
      <c r="K151" s="63" t="s">
        <v>106</v>
      </c>
    </row>
  </sheetData>
  <sheetProtection/>
  <mergeCells count="22">
    <mergeCell ref="A16:U16"/>
    <mergeCell ref="A8:U8"/>
    <mergeCell ref="U6:U7"/>
    <mergeCell ref="V6:V7"/>
    <mergeCell ref="I6:I7"/>
    <mergeCell ref="J6:L6"/>
    <mergeCell ref="M6:O6"/>
    <mergeCell ref="P6:R6"/>
    <mergeCell ref="S6:S7"/>
    <mergeCell ref="T6:T7"/>
    <mergeCell ref="A6:A7"/>
    <mergeCell ref="B6:B7"/>
    <mergeCell ref="C6:C7"/>
    <mergeCell ref="E6:E7"/>
    <mergeCell ref="F6:F7"/>
    <mergeCell ref="G6:G7"/>
    <mergeCell ref="A1:U1"/>
    <mergeCell ref="A2:U2"/>
    <mergeCell ref="A3:U3"/>
    <mergeCell ref="A4:U4"/>
    <mergeCell ref="A5:J5"/>
    <mergeCell ref="Q5:U5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43"/>
  <sheetViews>
    <sheetView view="pageBreakPreview" zoomScale="85" zoomScaleNormal="75" zoomScaleSheetLayoutView="85" zoomScalePageLayoutView="0" workbookViewId="0" topLeftCell="A8">
      <selection activeCell="N12" sqref="N12"/>
    </sheetView>
  </sheetViews>
  <sheetFormatPr defaultColWidth="9.140625" defaultRowHeight="15"/>
  <cols>
    <col min="1" max="2" width="3.57421875" style="63" customWidth="1"/>
    <col min="3" max="3" width="20.28125" style="64" customWidth="1"/>
    <col min="4" max="4" width="9.421875" style="64" hidden="1" customWidth="1"/>
    <col min="5" max="5" width="6.57421875" style="64" customWidth="1"/>
    <col min="6" max="6" width="28.140625" style="64" customWidth="1"/>
    <col min="7" max="7" width="9.140625" style="65" hidden="1" customWidth="1"/>
    <col min="8" max="8" width="9.140625" style="64" hidden="1" customWidth="1"/>
    <col min="9" max="9" width="17.28125" style="64" customWidth="1"/>
    <col min="10" max="10" width="6.140625" style="63" customWidth="1"/>
    <col min="11" max="11" width="7.7109375" style="63" customWidth="1"/>
    <col min="12" max="12" width="3.8515625" style="63" customWidth="1"/>
    <col min="13" max="13" width="5.140625" style="63" customWidth="1"/>
    <col min="14" max="14" width="7.7109375" style="63" customWidth="1"/>
    <col min="15" max="15" width="3.7109375" style="63" customWidth="1"/>
    <col min="16" max="16" width="5.140625" style="63" customWidth="1"/>
    <col min="17" max="17" width="7.7109375" style="63" customWidth="1"/>
    <col min="18" max="18" width="4.7109375" style="63" customWidth="1"/>
    <col min="19" max="19" width="4.421875" style="63" customWidth="1"/>
    <col min="20" max="20" width="6.421875" style="63" customWidth="1"/>
    <col min="21" max="21" width="8.57421875" style="63" customWidth="1"/>
    <col min="22" max="22" width="6.7109375" style="63" hidden="1" customWidth="1"/>
    <col min="23" max="16384" width="9.140625" style="63" customWidth="1"/>
  </cols>
  <sheetData>
    <row r="1" spans="1:26" s="40" customFormat="1" ht="28.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39"/>
      <c r="W1" s="39"/>
      <c r="X1" s="39"/>
      <c r="Y1" s="39"/>
      <c r="Z1" s="39"/>
    </row>
    <row r="2" spans="1:25" s="42" customFormat="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41"/>
      <c r="W2" s="41"/>
      <c r="X2" s="41"/>
      <c r="Y2" s="41"/>
    </row>
    <row r="3" spans="1:25" s="45" customFormat="1" ht="21" customHeight="1">
      <c r="A3" s="131" t="s">
        <v>251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43"/>
      <c r="W3" s="43"/>
      <c r="X3" s="43"/>
      <c r="Y3" s="44"/>
    </row>
    <row r="4" spans="1:25" s="45" customFormat="1" ht="21" customHeight="1">
      <c r="A4" s="132" t="s">
        <v>252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46"/>
      <c r="W4" s="46"/>
      <c r="X4" s="46"/>
      <c r="Y4" s="46"/>
    </row>
    <row r="5" spans="1:25" s="49" customFormat="1" ht="15.75" customHeight="1">
      <c r="A5" s="133" t="s">
        <v>119</v>
      </c>
      <c r="B5" s="133"/>
      <c r="C5" s="133"/>
      <c r="D5" s="133"/>
      <c r="E5" s="133"/>
      <c r="F5" s="133"/>
      <c r="G5" s="133"/>
      <c r="H5" s="133"/>
      <c r="I5" s="133"/>
      <c r="J5" s="133"/>
      <c r="K5" s="47"/>
      <c r="L5" s="48"/>
      <c r="Q5" s="134" t="s">
        <v>128</v>
      </c>
      <c r="R5" s="134"/>
      <c r="S5" s="134"/>
      <c r="T5" s="134"/>
      <c r="U5" s="134"/>
      <c r="V5" s="50"/>
      <c r="W5" s="50"/>
      <c r="X5" s="50"/>
      <c r="Y5" s="50"/>
    </row>
    <row r="6" spans="1:22" s="52" customFormat="1" ht="22.5" customHeight="1">
      <c r="A6" s="141" t="s">
        <v>88</v>
      </c>
      <c r="B6" s="141" t="s">
        <v>88</v>
      </c>
      <c r="C6" s="127" t="s">
        <v>89</v>
      </c>
      <c r="D6" s="51"/>
      <c r="E6" s="125" t="s">
        <v>90</v>
      </c>
      <c r="F6" s="127" t="s">
        <v>91</v>
      </c>
      <c r="G6" s="127" t="s">
        <v>92</v>
      </c>
      <c r="H6" s="51"/>
      <c r="I6" s="127" t="s">
        <v>93</v>
      </c>
      <c r="J6" s="137" t="s">
        <v>94</v>
      </c>
      <c r="K6" s="137"/>
      <c r="L6" s="137"/>
      <c r="M6" s="138" t="s">
        <v>95</v>
      </c>
      <c r="N6" s="138"/>
      <c r="O6" s="138"/>
      <c r="P6" s="137" t="s">
        <v>96</v>
      </c>
      <c r="Q6" s="137"/>
      <c r="R6" s="137"/>
      <c r="S6" s="139" t="s">
        <v>97</v>
      </c>
      <c r="T6" s="140" t="s">
        <v>98</v>
      </c>
      <c r="U6" s="135" t="s">
        <v>99</v>
      </c>
      <c r="V6" s="135" t="s">
        <v>100</v>
      </c>
    </row>
    <row r="7" spans="1:22" s="52" customFormat="1" ht="42" customHeight="1">
      <c r="A7" s="141"/>
      <c r="B7" s="141"/>
      <c r="C7" s="128"/>
      <c r="D7" s="53"/>
      <c r="E7" s="126"/>
      <c r="F7" s="128"/>
      <c r="G7" s="128"/>
      <c r="H7" s="53"/>
      <c r="I7" s="128"/>
      <c r="J7" s="54" t="s">
        <v>101</v>
      </c>
      <c r="K7" s="55" t="s">
        <v>102</v>
      </c>
      <c r="L7" s="54" t="s">
        <v>88</v>
      </c>
      <c r="M7" s="54" t="s">
        <v>101</v>
      </c>
      <c r="N7" s="55" t="s">
        <v>102</v>
      </c>
      <c r="O7" s="54" t="s">
        <v>88</v>
      </c>
      <c r="P7" s="54" t="s">
        <v>101</v>
      </c>
      <c r="Q7" s="55" t="s">
        <v>102</v>
      </c>
      <c r="R7" s="54" t="s">
        <v>88</v>
      </c>
      <c r="S7" s="139"/>
      <c r="T7" s="140"/>
      <c r="U7" s="135"/>
      <c r="V7" s="135"/>
    </row>
    <row r="8" spans="1:22" s="52" customFormat="1" ht="24" customHeight="1">
      <c r="A8" s="147" t="s">
        <v>260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86"/>
    </row>
    <row r="9" spans="1:22" s="62" customFormat="1" ht="41.25" customHeight="1">
      <c r="A9" s="56">
        <v>1</v>
      </c>
      <c r="B9" s="9" t="s">
        <v>17</v>
      </c>
      <c r="C9" s="10" t="s">
        <v>255</v>
      </c>
      <c r="D9" s="20" t="s">
        <v>256</v>
      </c>
      <c r="E9" s="3" t="s">
        <v>38</v>
      </c>
      <c r="F9" s="1" t="s">
        <v>257</v>
      </c>
      <c r="G9" s="7" t="s">
        <v>51</v>
      </c>
      <c r="H9" s="8" t="s">
        <v>258</v>
      </c>
      <c r="I9" s="38" t="s">
        <v>259</v>
      </c>
      <c r="J9" s="57">
        <v>135</v>
      </c>
      <c r="K9" s="58">
        <f>J9/2.2</f>
        <v>61.36363636363636</v>
      </c>
      <c r="L9" s="59">
        <v>1</v>
      </c>
      <c r="M9" s="57">
        <v>136</v>
      </c>
      <c r="N9" s="58">
        <f>M9/2.2</f>
        <v>61.81818181818181</v>
      </c>
      <c r="O9" s="59">
        <v>1</v>
      </c>
      <c r="P9" s="57">
        <v>133.5</v>
      </c>
      <c r="Q9" s="58">
        <f>P9/2.2</f>
        <v>60.68181818181818</v>
      </c>
      <c r="R9" s="59">
        <v>1</v>
      </c>
      <c r="S9" s="60"/>
      <c r="T9" s="61">
        <f aca="true" t="shared" si="0" ref="T9:T14">P9+M9+J9</f>
        <v>404.5</v>
      </c>
      <c r="U9" s="58">
        <f>T9/3/2.2</f>
        <v>61.28787878787879</v>
      </c>
      <c r="V9" s="57" t="s">
        <v>103</v>
      </c>
    </row>
    <row r="10" spans="1:22" s="62" customFormat="1" ht="41.25" customHeight="1">
      <c r="A10" s="148" t="s">
        <v>261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0"/>
      <c r="V10" s="57"/>
    </row>
    <row r="11" spans="1:22" s="62" customFormat="1" ht="41.25" customHeight="1">
      <c r="A11" s="56">
        <v>1</v>
      </c>
      <c r="B11" s="9" t="s">
        <v>56</v>
      </c>
      <c r="C11" s="10" t="s">
        <v>263</v>
      </c>
      <c r="D11" s="20" t="s">
        <v>264</v>
      </c>
      <c r="E11" s="3" t="s">
        <v>38</v>
      </c>
      <c r="F11" s="14" t="s">
        <v>265</v>
      </c>
      <c r="G11" s="7" t="s">
        <v>234</v>
      </c>
      <c r="H11" s="8" t="s">
        <v>235</v>
      </c>
      <c r="I11" s="38" t="s">
        <v>236</v>
      </c>
      <c r="J11" s="57">
        <v>193</v>
      </c>
      <c r="K11" s="58">
        <f>J11/3.1</f>
        <v>62.25806451612903</v>
      </c>
      <c r="L11" s="59">
        <v>1</v>
      </c>
      <c r="M11" s="57">
        <v>183</v>
      </c>
      <c r="N11" s="58">
        <f>M11/3.1</f>
        <v>59.03225806451613</v>
      </c>
      <c r="O11" s="59">
        <v>2</v>
      </c>
      <c r="P11" s="57">
        <v>179.5</v>
      </c>
      <c r="Q11" s="58">
        <f>P11/3.1</f>
        <v>57.90322580645161</v>
      </c>
      <c r="R11" s="59">
        <v>1</v>
      </c>
      <c r="S11" s="60"/>
      <c r="T11" s="61">
        <f t="shared" si="0"/>
        <v>555.5</v>
      </c>
      <c r="U11" s="58">
        <f>T11/3/3.1</f>
        <v>59.73118279569892</v>
      </c>
      <c r="V11" s="57"/>
    </row>
    <row r="12" spans="1:22" s="62" customFormat="1" ht="41.25" customHeight="1">
      <c r="A12" s="56">
        <v>2</v>
      </c>
      <c r="B12" s="9" t="s">
        <v>56</v>
      </c>
      <c r="C12" s="10" t="s">
        <v>266</v>
      </c>
      <c r="D12" s="20" t="s">
        <v>267</v>
      </c>
      <c r="E12" s="3" t="s">
        <v>38</v>
      </c>
      <c r="F12" s="157" t="s">
        <v>268</v>
      </c>
      <c r="G12" s="7" t="s">
        <v>269</v>
      </c>
      <c r="H12" s="28" t="s">
        <v>235</v>
      </c>
      <c r="I12" s="38" t="s">
        <v>236</v>
      </c>
      <c r="J12" s="57">
        <v>191.5</v>
      </c>
      <c r="K12" s="58">
        <f>J12/3.1</f>
        <v>61.774193548387096</v>
      </c>
      <c r="L12" s="59">
        <v>2</v>
      </c>
      <c r="M12" s="57">
        <v>186</v>
      </c>
      <c r="N12" s="58">
        <f>M12/3.1</f>
        <v>60</v>
      </c>
      <c r="O12" s="59">
        <v>1</v>
      </c>
      <c r="P12" s="57">
        <v>175</v>
      </c>
      <c r="Q12" s="58">
        <f>P12/3.1</f>
        <v>56.45161290322581</v>
      </c>
      <c r="R12" s="59">
        <v>2</v>
      </c>
      <c r="S12" s="60"/>
      <c r="T12" s="61">
        <f>P12+M12+J12</f>
        <v>552.5</v>
      </c>
      <c r="U12" s="58">
        <f>T12/3/3.1</f>
        <v>59.40860215053763</v>
      </c>
      <c r="V12" s="57"/>
    </row>
    <row r="13" spans="1:22" s="62" customFormat="1" ht="41.25" customHeight="1">
      <c r="A13" s="148" t="s">
        <v>262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57"/>
    </row>
    <row r="14" spans="1:22" s="62" customFormat="1" ht="41.25" customHeight="1">
      <c r="A14" s="56">
        <v>1</v>
      </c>
      <c r="B14" s="9" t="s">
        <v>17</v>
      </c>
      <c r="C14" s="10" t="s">
        <v>238</v>
      </c>
      <c r="D14" s="20" t="s">
        <v>270</v>
      </c>
      <c r="E14" s="3" t="s">
        <v>18</v>
      </c>
      <c r="F14" s="1" t="s">
        <v>271</v>
      </c>
      <c r="G14" s="7" t="s">
        <v>239</v>
      </c>
      <c r="H14" s="8" t="s">
        <v>272</v>
      </c>
      <c r="I14" s="121" t="s">
        <v>226</v>
      </c>
      <c r="J14" s="57">
        <v>119</v>
      </c>
      <c r="K14" s="58">
        <f>J14/1.9</f>
        <v>62.631578947368425</v>
      </c>
      <c r="L14" s="59">
        <v>1</v>
      </c>
      <c r="M14" s="57">
        <v>120.5</v>
      </c>
      <c r="N14" s="58">
        <f>M14/1.9</f>
        <v>63.42105263157895</v>
      </c>
      <c r="O14" s="59">
        <v>1</v>
      </c>
      <c r="P14" s="57">
        <v>128</v>
      </c>
      <c r="Q14" s="58">
        <f>P14/1.9</f>
        <v>67.36842105263158</v>
      </c>
      <c r="R14" s="59">
        <v>1</v>
      </c>
      <c r="S14" s="60"/>
      <c r="T14" s="61">
        <f t="shared" si="0"/>
        <v>367.5</v>
      </c>
      <c r="U14" s="58">
        <f>T14/3/1.9</f>
        <v>64.47368421052632</v>
      </c>
      <c r="V14" s="57"/>
    </row>
    <row r="15" spans="1:14" ht="30.75" customHeight="1">
      <c r="A15" s="63" t="s">
        <v>116</v>
      </c>
      <c r="N15" s="63" t="s">
        <v>117</v>
      </c>
    </row>
    <row r="16" spans="1:14" ht="30.75" customHeight="1">
      <c r="A16" s="63" t="s">
        <v>118</v>
      </c>
      <c r="N16" s="63" t="s">
        <v>154</v>
      </c>
    </row>
    <row r="64" spans="1:21" s="64" customFormat="1" ht="12.75">
      <c r="A64" s="63"/>
      <c r="B64" s="63"/>
      <c r="G64" s="65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1:21" s="64" customFormat="1" ht="12.75">
      <c r="A65" s="63"/>
      <c r="B65" s="63"/>
      <c r="G65" s="65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ht="12.75">
      <c r="E66" s="66"/>
    </row>
    <row r="67" ht="12.75">
      <c r="E67" s="66"/>
    </row>
    <row r="95" ht="12.75">
      <c r="K95" s="63" t="s">
        <v>107</v>
      </c>
    </row>
    <row r="130" ht="12.75">
      <c r="K130" s="63" t="s">
        <v>106</v>
      </c>
    </row>
    <row r="131" ht="12.75">
      <c r="K131" s="63" t="s">
        <v>108</v>
      </c>
    </row>
    <row r="143" spans="5:11" ht="72">
      <c r="E143" s="67" t="s">
        <v>109</v>
      </c>
      <c r="F143" s="68" t="s">
        <v>110</v>
      </c>
      <c r="G143" s="69" t="s">
        <v>111</v>
      </c>
      <c r="H143" s="70"/>
      <c r="I143" s="71" t="s">
        <v>112</v>
      </c>
      <c r="J143" s="72" t="s">
        <v>113</v>
      </c>
      <c r="K143" s="63" t="s">
        <v>106</v>
      </c>
    </row>
  </sheetData>
  <sheetProtection/>
  <mergeCells count="23">
    <mergeCell ref="U6:U7"/>
    <mergeCell ref="V6:V7"/>
    <mergeCell ref="A8:U8"/>
    <mergeCell ref="A10:U10"/>
    <mergeCell ref="A13:U13"/>
    <mergeCell ref="I6:I7"/>
    <mergeCell ref="J6:L6"/>
    <mergeCell ref="M6:O6"/>
    <mergeCell ref="P6:R6"/>
    <mergeCell ref="S6:S7"/>
    <mergeCell ref="T6:T7"/>
    <mergeCell ref="A6:A7"/>
    <mergeCell ref="B6:B7"/>
    <mergeCell ref="C6:C7"/>
    <mergeCell ref="E6:E7"/>
    <mergeCell ref="F6:F7"/>
    <mergeCell ref="G6:G7"/>
    <mergeCell ref="A1:U1"/>
    <mergeCell ref="A2:U2"/>
    <mergeCell ref="A3:U3"/>
    <mergeCell ref="A4:U4"/>
    <mergeCell ref="A5:J5"/>
    <mergeCell ref="Q5:U5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152"/>
  <sheetViews>
    <sheetView tabSelected="1" view="pageBreakPreview" zoomScale="95" zoomScaleNormal="75" zoomScaleSheetLayoutView="95" zoomScalePageLayoutView="0" workbookViewId="0" topLeftCell="E8">
      <selection activeCell="X9" sqref="X9"/>
    </sheetView>
  </sheetViews>
  <sheetFormatPr defaultColWidth="9.140625" defaultRowHeight="15"/>
  <cols>
    <col min="1" max="1" width="3.57421875" style="63" customWidth="1"/>
    <col min="2" max="2" width="5.421875" style="63" hidden="1" customWidth="1"/>
    <col min="3" max="3" width="18.00390625" style="64" customWidth="1"/>
    <col min="4" max="4" width="9.421875" style="64" hidden="1" customWidth="1"/>
    <col min="5" max="5" width="4.421875" style="64" customWidth="1"/>
    <col min="6" max="6" width="27.28125" style="64" customWidth="1"/>
    <col min="7" max="7" width="9.140625" style="65" hidden="1" customWidth="1"/>
    <col min="8" max="8" width="9.140625" style="64" hidden="1" customWidth="1"/>
    <col min="9" max="9" width="20.421875" style="64" customWidth="1"/>
    <col min="10" max="10" width="6.140625" style="63" customWidth="1"/>
    <col min="11" max="11" width="7.7109375" style="63" customWidth="1"/>
    <col min="12" max="12" width="3.7109375" style="63" bestFit="1" customWidth="1"/>
    <col min="13" max="13" width="5.140625" style="63" customWidth="1"/>
    <col min="14" max="14" width="7.7109375" style="63" customWidth="1"/>
    <col min="15" max="15" width="3.7109375" style="63" customWidth="1"/>
    <col min="16" max="16" width="5.140625" style="63" customWidth="1"/>
    <col min="17" max="17" width="7.7109375" style="63" customWidth="1"/>
    <col min="18" max="18" width="3.7109375" style="63" bestFit="1" customWidth="1"/>
    <col min="19" max="19" width="4.421875" style="63" customWidth="1"/>
    <col min="20" max="20" width="6.421875" style="63" customWidth="1"/>
    <col min="21" max="21" width="8.57421875" style="63" customWidth="1"/>
    <col min="22" max="22" width="6.7109375" style="63" hidden="1" customWidth="1"/>
    <col min="23" max="23" width="6.57421875" style="63" customWidth="1"/>
    <col min="24" max="16384" width="9.140625" style="63" customWidth="1"/>
  </cols>
  <sheetData>
    <row r="1" spans="1:26" s="40" customFormat="1" ht="28.5" customHeight="1">
      <c r="A1" s="129" t="s">
        <v>114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39"/>
      <c r="W1" s="39"/>
      <c r="X1" s="39"/>
      <c r="Y1" s="39"/>
      <c r="Z1" s="39"/>
    </row>
    <row r="2" spans="1:25" s="42" customFormat="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41"/>
      <c r="W2" s="41"/>
      <c r="X2" s="41"/>
      <c r="Y2" s="41"/>
    </row>
    <row r="3" spans="1:25" s="45" customFormat="1" ht="21" customHeight="1">
      <c r="A3" s="156" t="s">
        <v>125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43"/>
      <c r="W3" s="43"/>
      <c r="X3" s="43"/>
      <c r="Y3" s="44"/>
    </row>
    <row r="4" spans="1:25" s="45" customFormat="1" ht="21" customHeight="1">
      <c r="A4" s="132" t="s">
        <v>278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46"/>
      <c r="W4" s="46"/>
      <c r="X4" s="46"/>
      <c r="Y4" s="46"/>
    </row>
    <row r="5" spans="1:25" s="49" customFormat="1" ht="15.75" customHeight="1">
      <c r="A5" s="133" t="s">
        <v>119</v>
      </c>
      <c r="B5" s="133"/>
      <c r="C5" s="133"/>
      <c r="D5" s="133"/>
      <c r="E5" s="133"/>
      <c r="F5" s="133"/>
      <c r="G5" s="133"/>
      <c r="H5" s="133"/>
      <c r="I5" s="133"/>
      <c r="J5" s="133"/>
      <c r="K5" s="47"/>
      <c r="L5" s="48"/>
      <c r="Q5" s="134" t="s">
        <v>128</v>
      </c>
      <c r="R5" s="134"/>
      <c r="S5" s="134"/>
      <c r="T5" s="134"/>
      <c r="U5" s="134"/>
      <c r="V5" s="50"/>
      <c r="W5" s="50"/>
      <c r="X5" s="50"/>
      <c r="Y5" s="50"/>
    </row>
    <row r="6" spans="1:23" s="52" customFormat="1" ht="22.5" customHeight="1">
      <c r="A6" s="141" t="s">
        <v>88</v>
      </c>
      <c r="B6" s="141" t="s">
        <v>88</v>
      </c>
      <c r="C6" s="127" t="s">
        <v>89</v>
      </c>
      <c r="D6" s="51"/>
      <c r="E6" s="125" t="s">
        <v>90</v>
      </c>
      <c r="F6" s="127" t="s">
        <v>91</v>
      </c>
      <c r="G6" s="127" t="s">
        <v>92</v>
      </c>
      <c r="H6" s="51"/>
      <c r="I6" s="127" t="s">
        <v>93</v>
      </c>
      <c r="J6" s="137" t="s">
        <v>94</v>
      </c>
      <c r="K6" s="137"/>
      <c r="L6" s="137"/>
      <c r="M6" s="138" t="s">
        <v>95</v>
      </c>
      <c r="N6" s="138"/>
      <c r="O6" s="138"/>
      <c r="P6" s="137" t="s">
        <v>96</v>
      </c>
      <c r="Q6" s="137"/>
      <c r="R6" s="137"/>
      <c r="S6" s="139" t="s">
        <v>97</v>
      </c>
      <c r="T6" s="140" t="s">
        <v>98</v>
      </c>
      <c r="U6" s="135" t="s">
        <v>99</v>
      </c>
      <c r="V6" s="135" t="s">
        <v>100</v>
      </c>
      <c r="W6" s="159" t="s">
        <v>279</v>
      </c>
    </row>
    <row r="7" spans="1:23" s="52" customFormat="1" ht="35.25" customHeight="1">
      <c r="A7" s="141"/>
      <c r="B7" s="141"/>
      <c r="C7" s="128"/>
      <c r="D7" s="53"/>
      <c r="E7" s="126"/>
      <c r="F7" s="128"/>
      <c r="G7" s="128"/>
      <c r="H7" s="53"/>
      <c r="I7" s="128"/>
      <c r="J7" s="54" t="s">
        <v>101</v>
      </c>
      <c r="K7" s="55" t="s">
        <v>102</v>
      </c>
      <c r="L7" s="54" t="s">
        <v>88</v>
      </c>
      <c r="M7" s="54" t="s">
        <v>101</v>
      </c>
      <c r="N7" s="55" t="s">
        <v>102</v>
      </c>
      <c r="O7" s="54" t="s">
        <v>88</v>
      </c>
      <c r="P7" s="54" t="s">
        <v>101</v>
      </c>
      <c r="Q7" s="55" t="s">
        <v>102</v>
      </c>
      <c r="R7" s="54" t="s">
        <v>88</v>
      </c>
      <c r="S7" s="139"/>
      <c r="T7" s="140"/>
      <c r="U7" s="135"/>
      <c r="V7" s="135"/>
      <c r="W7" s="160"/>
    </row>
    <row r="8" spans="1:23" s="62" customFormat="1" ht="21" customHeight="1">
      <c r="A8" s="142" t="s">
        <v>126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57"/>
      <c r="W8" s="158"/>
    </row>
    <row r="9" spans="1:23" s="62" customFormat="1" ht="28.5" customHeight="1">
      <c r="A9" s="56">
        <f>RANK(U9,U$9:U$19,0)</f>
        <v>1</v>
      </c>
      <c r="B9" s="9" t="s">
        <v>56</v>
      </c>
      <c r="C9" s="10" t="s">
        <v>281</v>
      </c>
      <c r="D9" s="20"/>
      <c r="E9" s="3" t="s">
        <v>18</v>
      </c>
      <c r="F9" s="118" t="s">
        <v>217</v>
      </c>
      <c r="G9" s="7" t="s">
        <v>218</v>
      </c>
      <c r="H9" s="28" t="s">
        <v>219</v>
      </c>
      <c r="I9" s="6" t="s">
        <v>220</v>
      </c>
      <c r="J9" s="57">
        <v>149</v>
      </c>
      <c r="K9" s="58">
        <f>J9/2.2</f>
        <v>67.72727272727272</v>
      </c>
      <c r="L9" s="59">
        <f>RANK(K9,K$9:K$19,0)</f>
        <v>2</v>
      </c>
      <c r="M9" s="57">
        <v>154</v>
      </c>
      <c r="N9" s="58">
        <f>M9/2.2</f>
        <v>70</v>
      </c>
      <c r="O9" s="59">
        <f>RANK(N9,N$9:N$19,0)</f>
        <v>1</v>
      </c>
      <c r="P9" s="57">
        <v>151</v>
      </c>
      <c r="Q9" s="58">
        <f>P9/2.2</f>
        <v>68.63636363636363</v>
      </c>
      <c r="R9" s="59">
        <f>RANK(Q9,Q$9:Q$19,0)</f>
        <v>1</v>
      </c>
      <c r="S9" s="60"/>
      <c r="T9" s="61">
        <f>P9+M9+J9</f>
        <v>454</v>
      </c>
      <c r="U9" s="58">
        <f>T9/3/2.2</f>
        <v>68.78787878787878</v>
      </c>
      <c r="V9" s="57"/>
      <c r="W9" s="158" t="s">
        <v>38</v>
      </c>
    </row>
    <row r="10" spans="1:23" s="62" customFormat="1" ht="24" customHeight="1">
      <c r="A10" s="56">
        <f>RANK(U10,U$9:U$19,0)</f>
        <v>2</v>
      </c>
      <c r="B10" s="9" t="s">
        <v>56</v>
      </c>
      <c r="C10" s="10" t="s">
        <v>214</v>
      </c>
      <c r="D10" s="20" t="s">
        <v>215</v>
      </c>
      <c r="E10" s="3" t="s">
        <v>18</v>
      </c>
      <c r="F10" s="30" t="s">
        <v>282</v>
      </c>
      <c r="G10" s="7" t="s">
        <v>177</v>
      </c>
      <c r="H10" s="112" t="s">
        <v>178</v>
      </c>
      <c r="I10" s="21" t="s">
        <v>216</v>
      </c>
      <c r="J10" s="57">
        <v>150.5</v>
      </c>
      <c r="K10" s="58">
        <f>J10/2.2</f>
        <v>68.4090909090909</v>
      </c>
      <c r="L10" s="59">
        <f>RANK(K10,K$9:K$19,0)</f>
        <v>1</v>
      </c>
      <c r="M10" s="57">
        <v>150</v>
      </c>
      <c r="N10" s="58">
        <f>M10/2.2</f>
        <v>68.18181818181817</v>
      </c>
      <c r="O10" s="59">
        <f>RANK(N10,N$9:N$19,0)</f>
        <v>2</v>
      </c>
      <c r="P10" s="57">
        <v>149.5</v>
      </c>
      <c r="Q10" s="58">
        <f>P10/2.2</f>
        <v>67.95454545454545</v>
      </c>
      <c r="R10" s="59">
        <f>RANK(Q10,Q$9:Q$19,0)</f>
        <v>2</v>
      </c>
      <c r="S10" s="60"/>
      <c r="T10" s="61">
        <f>P10+M10+J10</f>
        <v>450</v>
      </c>
      <c r="U10" s="58">
        <f>T10/3/2.2</f>
        <v>68.18181818181817</v>
      </c>
      <c r="V10" s="57"/>
      <c r="W10" s="158" t="s">
        <v>38</v>
      </c>
    </row>
    <row r="11" spans="1:23" s="62" customFormat="1" ht="28.5" customHeight="1">
      <c r="A11" s="56">
        <f>RANK(U11,U$9:U$19,0)</f>
        <v>3</v>
      </c>
      <c r="B11" s="9" t="s">
        <v>56</v>
      </c>
      <c r="C11" s="10" t="s">
        <v>222</v>
      </c>
      <c r="D11" s="20" t="s">
        <v>223</v>
      </c>
      <c r="E11" s="3" t="s">
        <v>18</v>
      </c>
      <c r="F11" s="29" t="s">
        <v>183</v>
      </c>
      <c r="G11" s="81" t="s">
        <v>184</v>
      </c>
      <c r="H11" s="110" t="s">
        <v>185</v>
      </c>
      <c r="I11" s="111" t="s">
        <v>186</v>
      </c>
      <c r="J11" s="57">
        <v>147.5</v>
      </c>
      <c r="K11" s="58">
        <f>J11/2.2</f>
        <v>67.04545454545455</v>
      </c>
      <c r="L11" s="59">
        <f>RANK(K11,K$9:K$19,0)</f>
        <v>3</v>
      </c>
      <c r="M11" s="57">
        <v>147.5</v>
      </c>
      <c r="N11" s="58">
        <f>M11/2.2</f>
        <v>67.04545454545455</v>
      </c>
      <c r="O11" s="59">
        <f>RANK(N11,N$9:N$19,0)</f>
        <v>3</v>
      </c>
      <c r="P11" s="57">
        <v>147.5</v>
      </c>
      <c r="Q11" s="58">
        <f>P11/2.2</f>
        <v>67.04545454545455</v>
      </c>
      <c r="R11" s="59">
        <f>RANK(Q11,Q$9:Q$19,0)</f>
        <v>3</v>
      </c>
      <c r="S11" s="60"/>
      <c r="T11" s="61">
        <f>P11+M11+J11</f>
        <v>442.5</v>
      </c>
      <c r="U11" s="58">
        <f>T11/3/2.2</f>
        <v>67.04545454545455</v>
      </c>
      <c r="V11" s="57"/>
      <c r="W11" s="158" t="s">
        <v>38</v>
      </c>
    </row>
    <row r="12" spans="1:23" s="62" customFormat="1" ht="24.75" customHeight="1">
      <c r="A12" s="56">
        <f>RANK(U12,U$9:U$19,0)</f>
        <v>4</v>
      </c>
      <c r="B12" s="9" t="s">
        <v>56</v>
      </c>
      <c r="C12" s="10" t="s">
        <v>224</v>
      </c>
      <c r="D12" s="20" t="s">
        <v>273</v>
      </c>
      <c r="E12" s="3" t="s">
        <v>18</v>
      </c>
      <c r="F12" s="34" t="s">
        <v>241</v>
      </c>
      <c r="G12" s="7" t="s">
        <v>225</v>
      </c>
      <c r="H12" s="8" t="s">
        <v>274</v>
      </c>
      <c r="I12" s="121" t="s">
        <v>226</v>
      </c>
      <c r="J12" s="57">
        <v>146</v>
      </c>
      <c r="K12" s="58">
        <f>J12/2.2</f>
        <v>66.36363636363636</v>
      </c>
      <c r="L12" s="59">
        <f>RANK(K12,K$9:K$19,0)</f>
        <v>4</v>
      </c>
      <c r="M12" s="57">
        <v>147</v>
      </c>
      <c r="N12" s="58">
        <f>M12/2.2</f>
        <v>66.81818181818181</v>
      </c>
      <c r="O12" s="59">
        <f>RANK(N12,N$9:N$19,0)</f>
        <v>4</v>
      </c>
      <c r="P12" s="57">
        <v>140.5</v>
      </c>
      <c r="Q12" s="58">
        <f>P12/2.2</f>
        <v>63.86363636363636</v>
      </c>
      <c r="R12" s="59">
        <f>RANK(Q12,Q$9:Q$19,0)</f>
        <v>7</v>
      </c>
      <c r="S12" s="60"/>
      <c r="T12" s="61">
        <f>P12+M12+J12</f>
        <v>433.5</v>
      </c>
      <c r="U12" s="58">
        <f>T12/3/2.2</f>
        <v>65.68181818181817</v>
      </c>
      <c r="V12" s="57"/>
      <c r="W12" s="158" t="s">
        <v>38</v>
      </c>
    </row>
    <row r="13" spans="1:23" s="62" customFormat="1" ht="28.5" customHeight="1">
      <c r="A13" s="56">
        <f>RANK(U13,U$9:U$19,0)</f>
        <v>5</v>
      </c>
      <c r="B13" s="9" t="s">
        <v>56</v>
      </c>
      <c r="C13" s="10" t="s">
        <v>240</v>
      </c>
      <c r="D13" s="20" t="s">
        <v>277</v>
      </c>
      <c r="E13" s="3" t="s">
        <v>18</v>
      </c>
      <c r="F13" s="34" t="s">
        <v>241</v>
      </c>
      <c r="G13" s="120" t="s">
        <v>225</v>
      </c>
      <c r="H13" s="85" t="s">
        <v>274</v>
      </c>
      <c r="I13" s="121" t="s">
        <v>226</v>
      </c>
      <c r="J13" s="57">
        <v>137</v>
      </c>
      <c r="K13" s="58">
        <f>J13/2.2</f>
        <v>62.272727272727266</v>
      </c>
      <c r="L13" s="59">
        <f>RANK(K13,K$9:K$19,0)</f>
        <v>5</v>
      </c>
      <c r="M13" s="57">
        <v>146</v>
      </c>
      <c r="N13" s="58">
        <f>M13/2.2</f>
        <v>66.36363636363636</v>
      </c>
      <c r="O13" s="59">
        <f>RANK(N13,N$9:N$19,0)</f>
        <v>5</v>
      </c>
      <c r="P13" s="57">
        <v>143.5</v>
      </c>
      <c r="Q13" s="58">
        <f>P13/2.2</f>
        <v>65.22727272727272</v>
      </c>
      <c r="R13" s="59">
        <f>RANK(Q13,Q$9:Q$19,0)</f>
        <v>4</v>
      </c>
      <c r="S13" s="60"/>
      <c r="T13" s="61">
        <f>P13+M13+J13</f>
        <v>426.5</v>
      </c>
      <c r="U13" s="58">
        <f>T13/3/2.2</f>
        <v>64.62121212121211</v>
      </c>
      <c r="V13" s="57"/>
      <c r="W13" s="158" t="s">
        <v>38</v>
      </c>
    </row>
    <row r="14" spans="1:23" s="62" customFormat="1" ht="23.25" customHeight="1">
      <c r="A14" s="56">
        <f>RANK(U14,U$9:U$19,0)</f>
        <v>6</v>
      </c>
      <c r="B14" s="9" t="s">
        <v>56</v>
      </c>
      <c r="C14" s="10" t="s">
        <v>229</v>
      </c>
      <c r="D14" s="20" t="s">
        <v>275</v>
      </c>
      <c r="E14" s="3" t="s">
        <v>18</v>
      </c>
      <c r="F14" s="34" t="s">
        <v>230</v>
      </c>
      <c r="G14" s="7" t="s">
        <v>231</v>
      </c>
      <c r="H14" s="28" t="s">
        <v>276</v>
      </c>
      <c r="I14" s="121" t="s">
        <v>226</v>
      </c>
      <c r="J14" s="57">
        <v>137</v>
      </c>
      <c r="K14" s="58">
        <f>J14/2.2</f>
        <v>62.272727272727266</v>
      </c>
      <c r="L14" s="59">
        <f>RANK(K14,K$9:K$19,0)</f>
        <v>5</v>
      </c>
      <c r="M14" s="57">
        <v>140.5</v>
      </c>
      <c r="N14" s="58">
        <f>M14/2.2</f>
        <v>63.86363636363636</v>
      </c>
      <c r="O14" s="59">
        <f>RANK(N14,N$9:N$19,0)</f>
        <v>7</v>
      </c>
      <c r="P14" s="57">
        <v>142.5</v>
      </c>
      <c r="Q14" s="58">
        <f>P14/2.2</f>
        <v>64.77272727272727</v>
      </c>
      <c r="R14" s="59">
        <f>RANK(Q14,Q$9:Q$19,0)</f>
        <v>5</v>
      </c>
      <c r="S14" s="60"/>
      <c r="T14" s="61">
        <f>P14+M14+J14</f>
        <v>420</v>
      </c>
      <c r="U14" s="58">
        <f>T14/3/2.2</f>
        <v>63.63636363636363</v>
      </c>
      <c r="V14" s="57"/>
      <c r="W14" s="158" t="s">
        <v>38</v>
      </c>
    </row>
    <row r="15" spans="1:23" s="62" customFormat="1" ht="27" customHeight="1">
      <c r="A15" s="56">
        <f>RANK(U15,U$9:U$19,0)</f>
        <v>7</v>
      </c>
      <c r="B15" s="9" t="s">
        <v>56</v>
      </c>
      <c r="C15" s="10" t="s">
        <v>232</v>
      </c>
      <c r="D15" s="20" t="s">
        <v>233</v>
      </c>
      <c r="E15" s="3" t="s">
        <v>18</v>
      </c>
      <c r="F15" s="118" t="s">
        <v>242</v>
      </c>
      <c r="G15" s="7" t="s">
        <v>234</v>
      </c>
      <c r="H15" s="8" t="s">
        <v>235</v>
      </c>
      <c r="I15" s="38" t="s">
        <v>236</v>
      </c>
      <c r="J15" s="57">
        <v>129</v>
      </c>
      <c r="K15" s="58">
        <f>J15/2.2</f>
        <v>58.63636363636363</v>
      </c>
      <c r="L15" s="59">
        <f>RANK(K15,K$9:K$19,0)</f>
        <v>8</v>
      </c>
      <c r="M15" s="57">
        <v>141</v>
      </c>
      <c r="N15" s="58">
        <f>M15/2.2</f>
        <v>64.09090909090908</v>
      </c>
      <c r="O15" s="59">
        <f>RANK(N15,N$9:N$19,0)</f>
        <v>6</v>
      </c>
      <c r="P15" s="57">
        <v>142.5</v>
      </c>
      <c r="Q15" s="58">
        <f>P15/2.2</f>
        <v>64.77272727272727</v>
      </c>
      <c r="R15" s="59">
        <f>RANK(Q15,Q$9:Q$19,0)</f>
        <v>5</v>
      </c>
      <c r="S15" s="60"/>
      <c r="T15" s="61">
        <f>P15+M15+J15</f>
        <v>412.5</v>
      </c>
      <c r="U15" s="58">
        <f>T15/3/2.2</f>
        <v>62.49999999999999</v>
      </c>
      <c r="V15" s="57"/>
      <c r="W15" s="158" t="s">
        <v>283</v>
      </c>
    </row>
    <row r="16" spans="1:23" s="62" customFormat="1" ht="24" customHeight="1">
      <c r="A16" s="56">
        <f>RANK(U16,U$9:U$19,0)</f>
        <v>8</v>
      </c>
      <c r="B16" s="9" t="s">
        <v>56</v>
      </c>
      <c r="C16" s="36" t="s">
        <v>75</v>
      </c>
      <c r="D16" s="33" t="s">
        <v>123</v>
      </c>
      <c r="E16" s="32" t="s">
        <v>18</v>
      </c>
      <c r="F16" s="30" t="s">
        <v>243</v>
      </c>
      <c r="G16" s="123"/>
      <c r="H16" s="123" t="s">
        <v>1</v>
      </c>
      <c r="I16" s="6" t="s">
        <v>1</v>
      </c>
      <c r="J16" s="57">
        <v>135.5</v>
      </c>
      <c r="K16" s="58">
        <f>J16/2.2</f>
        <v>61.590909090909086</v>
      </c>
      <c r="L16" s="59">
        <f>RANK(K16,K$9:K$19,0)</f>
        <v>7</v>
      </c>
      <c r="M16" s="57">
        <v>136</v>
      </c>
      <c r="N16" s="58">
        <f>M16/2.2</f>
        <v>61.81818181818181</v>
      </c>
      <c r="O16" s="59">
        <f>RANK(N16,N$9:N$19,0)</f>
        <v>10</v>
      </c>
      <c r="P16" s="57">
        <v>137</v>
      </c>
      <c r="Q16" s="58">
        <f>P16/2.2</f>
        <v>62.272727272727266</v>
      </c>
      <c r="R16" s="59">
        <f>RANK(Q16,Q$9:Q$19,0)</f>
        <v>8</v>
      </c>
      <c r="S16" s="60"/>
      <c r="T16" s="61">
        <f>P16+M16+J16</f>
        <v>408.5</v>
      </c>
      <c r="U16" s="58">
        <f>T16/3/2.2</f>
        <v>61.893939393939384</v>
      </c>
      <c r="V16" s="57"/>
      <c r="W16" s="158" t="s">
        <v>280</v>
      </c>
    </row>
    <row r="17" spans="1:23" s="62" customFormat="1" ht="24" customHeight="1">
      <c r="A17" s="56">
        <f>RANK(U17,U$9:U$19,0)</f>
        <v>9</v>
      </c>
      <c r="B17" s="9" t="s">
        <v>56</v>
      </c>
      <c r="C17" s="119" t="s">
        <v>221</v>
      </c>
      <c r="D17" s="20"/>
      <c r="E17" s="3" t="s">
        <v>18</v>
      </c>
      <c r="F17" s="115" t="s">
        <v>210</v>
      </c>
      <c r="G17" s="163" t="s">
        <v>76</v>
      </c>
      <c r="H17" s="165" t="s">
        <v>77</v>
      </c>
      <c r="I17" s="3" t="s">
        <v>1</v>
      </c>
      <c r="J17" s="57">
        <v>127.5</v>
      </c>
      <c r="K17" s="58">
        <f>J17/2.2</f>
        <v>57.95454545454545</v>
      </c>
      <c r="L17" s="59">
        <f>RANK(K17,K$9:K$19,0)</f>
        <v>10</v>
      </c>
      <c r="M17" s="57">
        <v>138</v>
      </c>
      <c r="N17" s="58">
        <f>M17/2.2</f>
        <v>62.72727272727272</v>
      </c>
      <c r="O17" s="59">
        <f>RANK(N17,N$9:N$19,0)</f>
        <v>8</v>
      </c>
      <c r="P17" s="57">
        <v>131</v>
      </c>
      <c r="Q17" s="58">
        <f>P17/2.2</f>
        <v>59.54545454545454</v>
      </c>
      <c r="R17" s="59">
        <f>RANK(Q17,Q$9:Q$19,0)</f>
        <v>10</v>
      </c>
      <c r="S17" s="60"/>
      <c r="T17" s="61">
        <f>P17+M17+J17</f>
        <v>396.5</v>
      </c>
      <c r="U17" s="58">
        <f>T17/3/2.2</f>
        <v>60.075757575757564</v>
      </c>
      <c r="V17" s="57" t="s">
        <v>103</v>
      </c>
      <c r="W17" s="158" t="s">
        <v>280</v>
      </c>
    </row>
    <row r="18" spans="1:23" s="62" customFormat="1" ht="24" customHeight="1">
      <c r="A18" s="56">
        <f>RANK(U18,U$9:U$19,0)</f>
        <v>10</v>
      </c>
      <c r="B18" s="9" t="s">
        <v>56</v>
      </c>
      <c r="C18" s="10" t="s">
        <v>237</v>
      </c>
      <c r="D18" s="20"/>
      <c r="E18" s="3" t="s">
        <v>18</v>
      </c>
      <c r="F18" s="37" t="s">
        <v>124</v>
      </c>
      <c r="G18" s="162" t="s">
        <v>62</v>
      </c>
      <c r="H18" s="164" t="s">
        <v>63</v>
      </c>
      <c r="I18" s="6" t="s">
        <v>1</v>
      </c>
      <c r="J18" s="57">
        <v>119</v>
      </c>
      <c r="K18" s="58">
        <f>J18/2.2</f>
        <v>54.090909090909086</v>
      </c>
      <c r="L18" s="59">
        <f>RANK(K18,K$9:K$19,0)</f>
        <v>11</v>
      </c>
      <c r="M18" s="57">
        <v>137</v>
      </c>
      <c r="N18" s="58">
        <f>M18/2.2</f>
        <v>62.272727272727266</v>
      </c>
      <c r="O18" s="59">
        <f>RANK(N18,N$9:N$19,0)</f>
        <v>9</v>
      </c>
      <c r="P18" s="57">
        <v>131.5</v>
      </c>
      <c r="Q18" s="58">
        <f>P18/2.2</f>
        <v>59.772727272727266</v>
      </c>
      <c r="R18" s="59">
        <f>RANK(Q18,Q$9:Q$19,0)</f>
        <v>9</v>
      </c>
      <c r="S18" s="60"/>
      <c r="T18" s="61">
        <f>P18+M18+J18</f>
        <v>387.5</v>
      </c>
      <c r="U18" s="58">
        <f>T18/3/2.2</f>
        <v>58.712121212121204</v>
      </c>
      <c r="V18" s="57"/>
      <c r="W18" s="158"/>
    </row>
    <row r="19" spans="1:23" s="62" customFormat="1" ht="28.5" customHeight="1">
      <c r="A19" s="56">
        <f>RANK(U19,U$9:U$19,0)</f>
        <v>11</v>
      </c>
      <c r="B19" s="9" t="s">
        <v>56</v>
      </c>
      <c r="C19" s="10" t="s">
        <v>238</v>
      </c>
      <c r="D19" s="20"/>
      <c r="E19" s="3" t="s">
        <v>18</v>
      </c>
      <c r="F19" s="34" t="s">
        <v>284</v>
      </c>
      <c r="G19" s="7" t="s">
        <v>239</v>
      </c>
      <c r="H19" s="8" t="s">
        <v>272</v>
      </c>
      <c r="I19" s="121" t="s">
        <v>226</v>
      </c>
      <c r="J19" s="57">
        <v>128</v>
      </c>
      <c r="K19" s="58">
        <f>J19/2.2</f>
        <v>58.18181818181818</v>
      </c>
      <c r="L19" s="59">
        <f>RANK(K19,K$9:K$19,0)</f>
        <v>9</v>
      </c>
      <c r="M19" s="57">
        <v>129.5</v>
      </c>
      <c r="N19" s="58">
        <f>M19/2.2</f>
        <v>58.86363636363636</v>
      </c>
      <c r="O19" s="59">
        <f>RANK(N19,N$9:N$19,0)</f>
        <v>11</v>
      </c>
      <c r="P19" s="57">
        <v>120</v>
      </c>
      <c r="Q19" s="58">
        <f>P19/2.2</f>
        <v>54.54545454545454</v>
      </c>
      <c r="R19" s="59">
        <f>RANK(Q19,Q$9:Q$19,0)</f>
        <v>11</v>
      </c>
      <c r="S19" s="60"/>
      <c r="T19" s="61">
        <f>P19+M19+J19</f>
        <v>377.5</v>
      </c>
      <c r="U19" s="58">
        <f>T19/3/2.2</f>
        <v>57.19696969696969</v>
      </c>
      <c r="V19" s="57"/>
      <c r="W19" s="158"/>
    </row>
    <row r="20" spans="1:22" s="62" customFormat="1" ht="20.25" customHeight="1">
      <c r="A20" s="142" t="s">
        <v>285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57"/>
    </row>
    <row r="21" spans="1:22" s="62" customFormat="1" ht="25.5" customHeight="1">
      <c r="A21" s="56">
        <f>RANK(U21,U$21:U$23,0)</f>
        <v>1</v>
      </c>
      <c r="B21" s="9" t="s">
        <v>68</v>
      </c>
      <c r="C21" s="31" t="s">
        <v>78</v>
      </c>
      <c r="D21" s="33" t="s">
        <v>79</v>
      </c>
      <c r="E21" s="32" t="s">
        <v>18</v>
      </c>
      <c r="F21" s="161" t="s">
        <v>86</v>
      </c>
      <c r="G21" s="5" t="s">
        <v>80</v>
      </c>
      <c r="H21" s="124" t="s">
        <v>81</v>
      </c>
      <c r="I21" s="6" t="s">
        <v>1</v>
      </c>
      <c r="J21" s="57">
        <v>152</v>
      </c>
      <c r="K21" s="58">
        <f>J21/2.2</f>
        <v>69.09090909090908</v>
      </c>
      <c r="L21" s="59">
        <f>RANK(K21,K$21:K$23,0)</f>
        <v>1</v>
      </c>
      <c r="M21" s="57">
        <v>147</v>
      </c>
      <c r="N21" s="58">
        <f>M21/2.2</f>
        <v>66.81818181818181</v>
      </c>
      <c r="O21" s="59">
        <f>RANK(N21,N$21:N$23,0)</f>
        <v>2</v>
      </c>
      <c r="P21" s="57">
        <v>153.5</v>
      </c>
      <c r="Q21" s="58">
        <f>P21/2.2</f>
        <v>69.77272727272727</v>
      </c>
      <c r="R21" s="59">
        <f>RANK(Q21,Q$21:Q$23,0)</f>
        <v>1</v>
      </c>
      <c r="S21" s="60"/>
      <c r="T21" s="61">
        <f>P21+M21+J21</f>
        <v>452.5</v>
      </c>
      <c r="U21" s="58">
        <f>T21/3/2.2</f>
        <v>68.56060606060606</v>
      </c>
      <c r="V21" s="57"/>
    </row>
    <row r="22" spans="1:22" s="62" customFormat="1" ht="24.75" customHeight="1">
      <c r="A22" s="56">
        <f>RANK(U22,U$21:U$23,0)</f>
        <v>2</v>
      </c>
      <c r="B22" s="9" t="s">
        <v>68</v>
      </c>
      <c r="C22" s="10" t="s">
        <v>227</v>
      </c>
      <c r="D22" s="20" t="s">
        <v>228</v>
      </c>
      <c r="E22" s="3" t="s">
        <v>18</v>
      </c>
      <c r="F22" s="34" t="s">
        <v>171</v>
      </c>
      <c r="G22" s="35" t="s">
        <v>172</v>
      </c>
      <c r="H22" s="27" t="s">
        <v>173</v>
      </c>
      <c r="I22" s="6" t="s">
        <v>167</v>
      </c>
      <c r="J22" s="57">
        <v>145</v>
      </c>
      <c r="K22" s="58">
        <f>J22/2.2</f>
        <v>65.9090909090909</v>
      </c>
      <c r="L22" s="59">
        <f>RANK(K22,K$21:K$23,0)</f>
        <v>3</v>
      </c>
      <c r="M22" s="57">
        <v>147.5</v>
      </c>
      <c r="N22" s="58">
        <f>M22/2.2</f>
        <v>67.04545454545455</v>
      </c>
      <c r="O22" s="59">
        <f>RANK(N22,N$21:N$23,0)</f>
        <v>1</v>
      </c>
      <c r="P22" s="57">
        <v>143</v>
      </c>
      <c r="Q22" s="58">
        <f>P22/2.2</f>
        <v>65</v>
      </c>
      <c r="R22" s="59">
        <f>RANK(Q22,Q$21:Q$23,0)</f>
        <v>2</v>
      </c>
      <c r="S22" s="60"/>
      <c r="T22" s="61">
        <f>P22+M22+J22</f>
        <v>435.5</v>
      </c>
      <c r="U22" s="58">
        <f>T22/3/2.2</f>
        <v>65.98484848484847</v>
      </c>
      <c r="V22" s="57"/>
    </row>
    <row r="23" spans="1:22" s="62" customFormat="1" ht="24" customHeight="1">
      <c r="A23" s="56">
        <f>RANK(U23,U$21:U$23,0)</f>
        <v>3</v>
      </c>
      <c r="B23" s="9" t="s">
        <v>68</v>
      </c>
      <c r="C23" s="10" t="s">
        <v>227</v>
      </c>
      <c r="D23" s="20" t="s">
        <v>228</v>
      </c>
      <c r="E23" s="3" t="s">
        <v>18</v>
      </c>
      <c r="F23" s="34" t="s">
        <v>187</v>
      </c>
      <c r="G23" s="35" t="s">
        <v>188</v>
      </c>
      <c r="H23" s="122" t="s">
        <v>189</v>
      </c>
      <c r="I23" s="6" t="s">
        <v>167</v>
      </c>
      <c r="J23" s="57">
        <v>146.5</v>
      </c>
      <c r="K23" s="58">
        <f>J23/2.2</f>
        <v>66.59090909090908</v>
      </c>
      <c r="L23" s="59">
        <f>RANK(K23,K$21:K$23,0)</f>
        <v>2</v>
      </c>
      <c r="M23" s="57">
        <v>146.5</v>
      </c>
      <c r="N23" s="58">
        <f>M23/2.2</f>
        <v>66.59090909090908</v>
      </c>
      <c r="O23" s="59">
        <f>RANK(N23,N$21:N$23,0)</f>
        <v>3</v>
      </c>
      <c r="P23" s="57">
        <v>141.5</v>
      </c>
      <c r="Q23" s="58">
        <f>P23/2.2</f>
        <v>64.31818181818181</v>
      </c>
      <c r="R23" s="59">
        <f>RANK(Q23,Q$21:Q$23,0)</f>
        <v>3</v>
      </c>
      <c r="S23" s="60"/>
      <c r="T23" s="61">
        <f>P23+M23+J23</f>
        <v>434.5</v>
      </c>
      <c r="U23" s="58">
        <f>T23/3/2.2</f>
        <v>65.83333333333333</v>
      </c>
      <c r="V23" s="57"/>
    </row>
    <row r="24" spans="1:14" ht="15" customHeight="1">
      <c r="A24" s="63" t="s">
        <v>116</v>
      </c>
      <c r="N24" s="63" t="s">
        <v>117</v>
      </c>
    </row>
    <row r="25" spans="1:14" ht="14.25" customHeight="1">
      <c r="A25" s="63" t="s">
        <v>118</v>
      </c>
      <c r="N25" s="63" t="s">
        <v>154</v>
      </c>
    </row>
    <row r="73" spans="1:21" s="64" customFormat="1" ht="12.75">
      <c r="A73" s="63"/>
      <c r="B73" s="63"/>
      <c r="G73" s="65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:21" s="64" customFormat="1" ht="12.75">
      <c r="A74" s="63"/>
      <c r="B74" s="63"/>
      <c r="G74" s="65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ht="12.75">
      <c r="E75" s="66"/>
    </row>
    <row r="76" ht="12.75">
      <c r="E76" s="66"/>
    </row>
    <row r="104" ht="12.75">
      <c r="K104" s="63" t="s">
        <v>107</v>
      </c>
    </row>
    <row r="139" ht="12.75">
      <c r="K139" s="63" t="s">
        <v>106</v>
      </c>
    </row>
    <row r="140" ht="12.75">
      <c r="K140" s="63" t="s">
        <v>108</v>
      </c>
    </row>
    <row r="152" spans="5:11" ht="72">
      <c r="E152" s="67" t="s">
        <v>109</v>
      </c>
      <c r="F152" s="68" t="s">
        <v>110</v>
      </c>
      <c r="G152" s="69" t="s">
        <v>111</v>
      </c>
      <c r="H152" s="70"/>
      <c r="I152" s="71" t="s">
        <v>112</v>
      </c>
      <c r="J152" s="72" t="s">
        <v>113</v>
      </c>
      <c r="K152" s="63" t="s">
        <v>106</v>
      </c>
    </row>
  </sheetData>
  <sheetProtection/>
  <mergeCells count="23">
    <mergeCell ref="W6:W7"/>
    <mergeCell ref="U6:U7"/>
    <mergeCell ref="V6:V7"/>
    <mergeCell ref="A8:U8"/>
    <mergeCell ref="A20:U20"/>
    <mergeCell ref="I6:I7"/>
    <mergeCell ref="J6:L6"/>
    <mergeCell ref="M6:O6"/>
    <mergeCell ref="P6:R6"/>
    <mergeCell ref="S6:S7"/>
    <mergeCell ref="T6:T7"/>
    <mergeCell ref="A6:A7"/>
    <mergeCell ref="B6:B7"/>
    <mergeCell ref="C6:C7"/>
    <mergeCell ref="E6:E7"/>
    <mergeCell ref="F6:F7"/>
    <mergeCell ref="G6:G7"/>
    <mergeCell ref="A1:U1"/>
    <mergeCell ref="A2:U2"/>
    <mergeCell ref="A3:U3"/>
    <mergeCell ref="A4:U4"/>
    <mergeCell ref="A5:J5"/>
    <mergeCell ref="Q5:U5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2018-04-20T16:21:14Z</cp:lastPrinted>
  <dcterms:created xsi:type="dcterms:W3CDTF">2018-03-22T05:06:54Z</dcterms:created>
  <dcterms:modified xsi:type="dcterms:W3CDTF">2018-04-23T05:26:15Z</dcterms:modified>
  <cp:category/>
  <cp:version/>
  <cp:contentType/>
  <cp:contentStatus/>
</cp:coreProperties>
</file>