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6" windowHeight="11640" tabRatio="929" activeTab="6"/>
  </bookViews>
  <sheets>
    <sheet name="начин" sheetId="1" r:id="rId1"/>
    <sheet name="ТЕСТ ПОС." sheetId="2" r:id="rId2"/>
    <sheet name="МП СП КПЮ" sheetId="3" r:id="rId3"/>
    <sheet name="ППД" sheetId="4" r:id="rId4"/>
    <sheet name="ппюю" sheetId="5" r:id="rId5"/>
    <sheet name="КПД" sheetId="6" r:id="rId6"/>
    <sheet name="мол 4 и ст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5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7">'МП СП КПЮ'!$A$1:$W$23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1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5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">'КПД'!$A$1:$W$24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4_1_1_1">#REF!</definedName>
    <definedName name="Excel_BuiltIn_Print_Area_4_1_1_1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4_9">'ППД'!$A$1:$W$25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5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_xlnm.Print_Titles" localSheetId="5">'КПД'!$2:$9</definedName>
    <definedName name="_xlnm.Print_Titles" localSheetId="2">'МП СП КПЮ'!$6:$7</definedName>
    <definedName name="_xlnm.Print_Titles" localSheetId="0">'начин'!$2:$9</definedName>
    <definedName name="_xlnm.Print_Titles" localSheetId="3">'ППД'!$2:$9</definedName>
    <definedName name="_xlnm.Print_Titles" localSheetId="4">'ппюю'!$2:$9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5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5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5">'КПД'!$A$1:$W$25</definedName>
    <definedName name="_xlnm.Print_Area" localSheetId="6">'мол 4 и ст'!$A$2:$P$14</definedName>
    <definedName name="_xlnm.Print_Area" localSheetId="2">'МП СП КПЮ'!$A$1:$V$23</definedName>
    <definedName name="_xlnm.Print_Area" localSheetId="0">'начин'!$A$1:$W$21</definedName>
    <definedName name="_xlnm.Print_Area" localSheetId="3">'ППД'!$A$1:$W$26</definedName>
    <definedName name="_xlnm.Print_Area" localSheetId="4">'ппюю'!$A$1:$W$28</definedName>
    <definedName name="_xlnm.Print_Area" localSheetId="1">'ТЕСТ ПОС.'!$A$2:$U$13</definedName>
  </definedNames>
  <calcPr fullCalcOnLoad="1"/>
</workbook>
</file>

<file path=xl/sharedStrings.xml><?xml version="1.0" encoding="utf-8"?>
<sst xmlns="http://schemas.openxmlformats.org/spreadsheetml/2006/main" count="560" uniqueCount="233">
  <si>
    <t>Фамилия, имя</t>
  </si>
  <si>
    <t>Звание, разряд</t>
  </si>
  <si>
    <t>№ паспорта ФКСР лошади</t>
  </si>
  <si>
    <t>Владелец                          лошади</t>
  </si>
  <si>
    <t>Команда, регион</t>
  </si>
  <si>
    <t>КСК "Русский Алмаз", МО</t>
  </si>
  <si>
    <t>Исачкина Р.</t>
  </si>
  <si>
    <t>Ушаков А.</t>
  </si>
  <si>
    <t>009110</t>
  </si>
  <si>
    <t>б/р</t>
  </si>
  <si>
    <r>
      <t xml:space="preserve">БАЛ-00, </t>
    </r>
    <r>
      <rPr>
        <sz val="10"/>
        <rFont val="Verdana"/>
        <family val="2"/>
      </rPr>
      <t>мер., сер., орл. Рыс., Папирус, МКЗ №1</t>
    </r>
  </si>
  <si>
    <r>
      <t>СИЗОВА</t>
    </r>
    <r>
      <rPr>
        <sz val="10"/>
        <rFont val="Verdana"/>
        <family val="2"/>
      </rPr>
      <t xml:space="preserve"> Арина</t>
    </r>
  </si>
  <si>
    <t>1995</t>
  </si>
  <si>
    <r>
      <t xml:space="preserve">ВЕЛАСКЕС-03 </t>
    </r>
    <r>
      <rPr>
        <sz val="10"/>
        <rFont val="Verdana"/>
        <family val="2"/>
      </rPr>
      <t>мер.,гнед., трак., Хапун,  Россия</t>
    </r>
  </si>
  <si>
    <t>кмс</t>
  </si>
  <si>
    <t>мс</t>
  </si>
  <si>
    <r>
      <t>БЕЛЕЦКАЯ</t>
    </r>
    <r>
      <rPr>
        <sz val="10"/>
        <rFont val="Verdana"/>
        <family val="2"/>
      </rPr>
      <t xml:space="preserve"> Ксения, 2006</t>
    </r>
  </si>
  <si>
    <t>Белецкая В.</t>
  </si>
  <si>
    <t>ЧВ, МО</t>
  </si>
  <si>
    <t>013046</t>
  </si>
  <si>
    <r>
      <t xml:space="preserve">ПРОЗОРОВА
</t>
    </r>
    <r>
      <rPr>
        <sz val="10"/>
        <color indexed="8"/>
        <rFont val="Verdana"/>
        <family val="2"/>
      </rPr>
      <t>Екатерина</t>
    </r>
  </si>
  <si>
    <r>
      <t xml:space="preserve">ГЕРЦОГ-11, </t>
    </r>
    <r>
      <rPr>
        <sz val="10"/>
        <rFont val="Verdana"/>
        <family val="2"/>
      </rPr>
      <t>жер., гнед., ПСЛ, Россия</t>
    </r>
  </si>
  <si>
    <t>009102</t>
  </si>
  <si>
    <t>Климова К.</t>
  </si>
  <si>
    <t>012616</t>
  </si>
  <si>
    <t>Тарасов А.</t>
  </si>
  <si>
    <r>
      <t xml:space="preserve">КУРНИКОВА </t>
    </r>
    <r>
      <rPr>
        <sz val="10"/>
        <rFont val="Verdana"/>
        <family val="2"/>
      </rPr>
      <t>Татьяна</t>
    </r>
  </si>
  <si>
    <r>
      <t xml:space="preserve">ЕВСТИГНЕЕВА </t>
    </r>
    <r>
      <rPr>
        <sz val="10"/>
        <rFont val="Verdana"/>
        <family val="2"/>
      </rPr>
      <t>Мария, 2003</t>
    </r>
  </si>
  <si>
    <t>Гриднева Л.</t>
  </si>
  <si>
    <t>1ю</t>
  </si>
  <si>
    <t>Горев К.А.</t>
  </si>
  <si>
    <t>ШВЕ "Регион", МО</t>
  </si>
  <si>
    <r>
      <t>ЛУНТИК-09</t>
    </r>
    <r>
      <rPr>
        <sz val="10"/>
        <rFont val="Verdana"/>
        <family val="2"/>
      </rPr>
      <t>, мер., пегий, пинто, Россия</t>
    </r>
  </si>
  <si>
    <t>мсмк</t>
  </si>
  <si>
    <t>КСК "Альфарес", Тверская обл.</t>
  </si>
  <si>
    <t>001959</t>
  </si>
  <si>
    <r>
      <t xml:space="preserve">МАЛЕНКО </t>
    </r>
    <r>
      <rPr>
        <sz val="10"/>
        <rFont val="Verdana"/>
        <family val="2"/>
      </rPr>
      <t>Светлана</t>
    </r>
  </si>
  <si>
    <t>МАЛЫЙ ПРИЗ</t>
  </si>
  <si>
    <t>Place</t>
  </si>
  <si>
    <t>Rider_ID</t>
  </si>
  <si>
    <t>Horse_ID</t>
  </si>
  <si>
    <t>Perc1</t>
  </si>
  <si>
    <t>Perc2</t>
  </si>
  <si>
    <t>Perc3</t>
  </si>
  <si>
    <t>PercSum</t>
  </si>
  <si>
    <t>ВЫЕЗДКА</t>
  </si>
  <si>
    <t>ПРЕДВАРИТЕЛЬНЫЙ ПРИЗ А. ДЕТИ.</t>
  </si>
  <si>
    <t>II</t>
  </si>
  <si>
    <t>Технические результаты</t>
  </si>
  <si>
    <t>III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</si>
  <si>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</si>
  <si>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</si>
  <si>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</si>
  <si>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r>
      <t>Кличка лошади, г.р.,</t>
    </r>
    <r>
      <rPr>
        <i/>
        <sz val="8"/>
        <rFont val="Verdana"/>
        <family val="2"/>
      </rPr>
      <t xml:space="preserve"> </t>
    </r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</si>
  <si>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</si>
  <si>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</si>
  <si>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</si>
  <si>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</si>
  <si>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</si>
  <si>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</si>
  <si>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</si>
  <si>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</si>
  <si>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</si>
  <si>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</si>
  <si>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</si>
  <si>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ЗАЧЕТ ДЛЯ ЛЮБИТЕЛЕЙ</t>
  </si>
  <si>
    <t xml:space="preserve">Главный судья                                                                                                                                                              </t>
  </si>
  <si>
    <t xml:space="preserve">Главный секретарь                                                           </t>
  </si>
  <si>
    <t>Горская Т., 1К (Москва)</t>
  </si>
  <si>
    <t xml:space="preserve">Технический делегат </t>
  </si>
  <si>
    <t xml:space="preserve">Цветаева С. ВК, (Московская обл.)  </t>
  </si>
  <si>
    <t xml:space="preserve">ТЕХНИЧЕСКИЕ РЕЗУЛЬТАТЫ </t>
  </si>
  <si>
    <t>ЕЗДА ПО ВЫБОРУ</t>
  </si>
  <si>
    <t>27 марта 2016 г.</t>
  </si>
  <si>
    <t>Команда</t>
  </si>
  <si>
    <t>Оценка</t>
  </si>
  <si>
    <t>Общая оценка</t>
  </si>
  <si>
    <t>ОШИБКИ</t>
  </si>
  <si>
    <t>Результат в %</t>
  </si>
  <si>
    <t>Рысь</t>
  </si>
  <si>
    <t>Шаг</t>
  </si>
  <si>
    <t>Галоп</t>
  </si>
  <si>
    <t>Подчинение</t>
  </si>
  <si>
    <t>Общее
 впечатление</t>
  </si>
  <si>
    <t>Предварительная езда для лошадей пяти лет FEI</t>
  </si>
  <si>
    <t>Езда для лошадей четырех лет FEI</t>
  </si>
  <si>
    <t>ПРЕДВАРИТЕЛЬНЫЙ ПРИЗ. ЮНОШИ.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</si>
  <si>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</si>
  <si>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Е</t>
  </si>
  <si>
    <t>ОБЩИЙ ЗАЧЁТ</t>
  </si>
  <si>
    <t>ЗАЧЕТ ДЛЯ ЮНОШЕЙ</t>
  </si>
  <si>
    <t>КОМАНДНЫЙ ПРИЗ . ДЕТИ.</t>
  </si>
  <si>
    <t>Зачет для детей</t>
  </si>
  <si>
    <t>Зачет для любителей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</si>
  <si>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</si>
  <si>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</si>
  <si>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</si>
  <si>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I</t>
  </si>
  <si>
    <t>ТЕСТ ДЛЯ НАЧИНАЮЩИХ ВСАДНИКОВ</t>
  </si>
  <si>
    <t>МАНЕЖНАЯ ЕЗДА №1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</si>
  <si>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</si>
  <si>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</si>
  <si>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</si>
  <si>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</si>
  <si>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</si>
  <si>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</si>
  <si>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</si>
  <si>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</si>
  <si>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</si>
  <si>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ЗАЧЁТ ДЛЯ ДЕТЕЙ</t>
  </si>
  <si>
    <t xml:space="preserve">Гурьянова Г., ВК   (Московская обл.)    </t>
  </si>
  <si>
    <t>ТЕСТ ПОСАДКА (рысь)</t>
  </si>
  <si>
    <r>
      <t xml:space="preserve">СМОКИ-04, </t>
    </r>
    <r>
      <rPr>
        <sz val="11"/>
        <rFont val="Verdana"/>
        <family val="2"/>
      </rPr>
      <t>мер., рыж., шетл., Магнат, Россия</t>
    </r>
  </si>
  <si>
    <t>СРЕДНИЙ ПРИЗ №1</t>
  </si>
  <si>
    <t>ЗАЧЁТ ДЛЯ ЛЮБИТЕЛЕЙ</t>
  </si>
  <si>
    <r>
      <t xml:space="preserve">ОРФЕЙ-05, </t>
    </r>
    <r>
      <rPr>
        <sz val="10"/>
        <rFont val="Verdana"/>
        <family val="2"/>
      </rPr>
      <t>мер., гнед., трак., Фрагмент, Беларусь</t>
    </r>
  </si>
  <si>
    <r>
      <t xml:space="preserve">БУКАШКИНА </t>
    </r>
    <r>
      <rPr>
        <sz val="10"/>
        <color indexed="8"/>
        <rFont val="Verdana"/>
        <family val="2"/>
      </rPr>
      <t>Анна</t>
    </r>
  </si>
  <si>
    <r>
      <t xml:space="preserve">ИСАЧКИНА </t>
    </r>
    <r>
      <rPr>
        <sz val="11"/>
        <rFont val="Verdana"/>
        <family val="2"/>
      </rPr>
      <t>Анисья, 2013</t>
    </r>
  </si>
  <si>
    <r>
      <t xml:space="preserve">КИРЯКОВА </t>
    </r>
    <r>
      <rPr>
        <sz val="11"/>
        <rFont val="Verdana"/>
        <family val="2"/>
      </rPr>
      <t>Ольга</t>
    </r>
  </si>
  <si>
    <r>
      <t xml:space="preserve">ДЕНДИ-96, </t>
    </r>
    <r>
      <rPr>
        <sz val="11"/>
        <rFont val="Verdana"/>
        <family val="2"/>
      </rPr>
      <t>мер., гн., трак.,  Дуэлянт, МКЗ</t>
    </r>
  </si>
  <si>
    <r>
      <t xml:space="preserve">АНДРИАНОВА </t>
    </r>
    <r>
      <rPr>
        <sz val="11"/>
        <rFont val="Verdana"/>
        <family val="2"/>
      </rPr>
      <t>Алиса, 2004</t>
    </r>
  </si>
  <si>
    <r>
      <t xml:space="preserve">ЗАЛЬБЕРГО-02, </t>
    </r>
    <r>
      <rPr>
        <sz val="11"/>
        <rFont val="Verdana"/>
        <family val="2"/>
      </rPr>
      <t xml:space="preserve">мер., гнед., УВП, </t>
    </r>
  </si>
  <si>
    <t>КОМАНДНЫЙ ПРИЗ. ЮНОШИ</t>
  </si>
  <si>
    <r>
      <t>ФИДЛИ-13</t>
    </r>
    <r>
      <rPr>
        <sz val="11"/>
        <rFont val="Verdana"/>
        <family val="2"/>
      </rPr>
      <t>, гн. Жер, вестф., Feedblack-Fia, Германия</t>
    </r>
  </si>
  <si>
    <r>
      <t xml:space="preserve">КВЕНТИН-12, </t>
    </r>
    <r>
      <rPr>
        <sz val="11"/>
        <rFont val="Verdana"/>
        <family val="2"/>
      </rPr>
      <t>жер., вюртенберг., Кадрофино Делюкс, Германия</t>
    </r>
  </si>
  <si>
    <r>
      <t xml:space="preserve">СТЕПАНОВА </t>
    </r>
    <r>
      <rPr>
        <sz val="11"/>
        <rFont val="Verdana"/>
        <family val="2"/>
      </rPr>
      <t>Валентина</t>
    </r>
  </si>
  <si>
    <t>018523</t>
  </si>
  <si>
    <t>015687</t>
  </si>
  <si>
    <t>015964</t>
  </si>
  <si>
    <t>017382</t>
  </si>
  <si>
    <t>016377</t>
  </si>
  <si>
    <t>005671</t>
  </si>
  <si>
    <t>004531</t>
  </si>
  <si>
    <t>013371</t>
  </si>
  <si>
    <r>
      <t xml:space="preserve">ТАРЗАН-11 </t>
    </r>
    <r>
      <rPr>
        <sz val="10"/>
        <rFont val="Verdana"/>
        <family val="2"/>
      </rPr>
      <t>жер., гнед., ПСЛ, Россия</t>
    </r>
  </si>
  <si>
    <t>Бухвостова А.</t>
  </si>
  <si>
    <t>002608</t>
  </si>
  <si>
    <t>Менделеев</t>
  </si>
  <si>
    <r>
      <t xml:space="preserve">АФАНАСЬЕВА </t>
    </r>
    <r>
      <rPr>
        <sz val="12"/>
        <rFont val="Verdana"/>
        <family val="2"/>
      </rPr>
      <t>Елена</t>
    </r>
  </si>
  <si>
    <r>
      <t xml:space="preserve">ВОСТОРГ-04 </t>
    </r>
    <r>
      <rPr>
        <sz val="12"/>
        <rFont val="Verdana"/>
        <family val="2"/>
      </rPr>
      <t>мер., гнед., ганн., Вереск, Россия</t>
    </r>
  </si>
  <si>
    <t>Общий зачет</t>
  </si>
  <si>
    <r>
      <t xml:space="preserve">БУХВОСТОВА </t>
    </r>
    <r>
      <rPr>
        <sz val="11"/>
        <rFont val="Verdana"/>
        <family val="2"/>
      </rPr>
      <t>Анна</t>
    </r>
  </si>
  <si>
    <r>
      <t xml:space="preserve">РОДОС-11, </t>
    </r>
    <r>
      <rPr>
        <sz val="11"/>
        <rFont val="Verdana"/>
        <family val="2"/>
      </rPr>
      <t>мер., гнед., трак., Романтикер, Германия</t>
    </r>
  </si>
  <si>
    <r>
      <t xml:space="preserve">ЗЛАТОГОР-07, </t>
    </r>
    <r>
      <rPr>
        <sz val="11"/>
        <rFont val="Verdana"/>
        <family val="2"/>
      </rPr>
      <t>жер., гнед, трак, Фархад, Россия</t>
    </r>
  </si>
  <si>
    <r>
      <t xml:space="preserve">ТАРАСОВА </t>
    </r>
    <r>
      <rPr>
        <sz val="11"/>
        <rFont val="Verdana"/>
        <family val="2"/>
      </rPr>
      <t>Александра, 1999</t>
    </r>
  </si>
  <si>
    <r>
      <t xml:space="preserve">СОЛО ТОУТ-07, </t>
    </r>
    <r>
      <rPr>
        <sz val="11"/>
        <rFont val="Verdana"/>
        <family val="2"/>
      </rPr>
      <t>мер., гнед., ганн., Сандро Хит, Германия</t>
    </r>
  </si>
  <si>
    <r>
      <t>БЕЛЕЦКАЯ</t>
    </r>
    <r>
      <rPr>
        <sz val="11"/>
        <rFont val="Verdana"/>
        <family val="2"/>
      </rPr>
      <t xml:space="preserve"> Ксения, 2006</t>
    </r>
  </si>
  <si>
    <r>
      <t xml:space="preserve">ПРОВИНЦИЯ-09, </t>
    </r>
    <r>
      <rPr>
        <sz val="11"/>
        <rFont val="Verdana"/>
        <family val="2"/>
      </rPr>
      <t>коб., гнед., ПСЛ, Горзный, Россия</t>
    </r>
  </si>
  <si>
    <r>
      <t xml:space="preserve">ПЕНИНА </t>
    </r>
    <r>
      <rPr>
        <sz val="11"/>
        <rFont val="Verdana"/>
        <family val="2"/>
      </rPr>
      <t>Светлана</t>
    </r>
  </si>
  <si>
    <r>
      <t xml:space="preserve">БАЛ-00, </t>
    </r>
    <r>
      <rPr>
        <sz val="11"/>
        <rFont val="Verdana"/>
        <family val="2"/>
      </rPr>
      <t>мер., сер., орл. Рыс., Папирус, МКЗ №1</t>
    </r>
  </si>
  <si>
    <r>
      <t xml:space="preserve">УЛЬЯНОВА </t>
    </r>
    <r>
      <rPr>
        <sz val="11"/>
        <rFont val="Verdana"/>
        <family val="2"/>
      </rPr>
      <t>Анастасия, 2002</t>
    </r>
  </si>
  <si>
    <r>
      <t xml:space="preserve">ТУЗОВА </t>
    </r>
    <r>
      <rPr>
        <sz val="11"/>
        <rFont val="Verdana"/>
        <family val="2"/>
      </rPr>
      <t>Елизавета, 2001</t>
    </r>
  </si>
  <si>
    <r>
      <t xml:space="preserve">ФИАЛКА-09, </t>
    </r>
    <r>
      <rPr>
        <sz val="11"/>
        <rFont val="Verdana"/>
        <family val="2"/>
      </rPr>
      <t>коб., гнед., полук.спорт., Киприот, Россия</t>
    </r>
  </si>
  <si>
    <t>КСК "Настасьино", МО</t>
  </si>
  <si>
    <t>008852</t>
  </si>
  <si>
    <t>008210</t>
  </si>
  <si>
    <r>
      <t xml:space="preserve">ГОЛОСКОКОВА </t>
    </r>
    <r>
      <rPr>
        <sz val="10"/>
        <rFont val="Verdana"/>
        <family val="2"/>
      </rPr>
      <t>Виктория</t>
    </r>
  </si>
  <si>
    <t>Джамиль Амин</t>
  </si>
  <si>
    <t>012062</t>
  </si>
  <si>
    <t>Решетилова Т.</t>
  </si>
  <si>
    <t>009328</t>
  </si>
  <si>
    <t>Бабаев Т.</t>
  </si>
  <si>
    <t>012706</t>
  </si>
  <si>
    <t>на оформл</t>
  </si>
  <si>
    <t>Рысин .</t>
  </si>
  <si>
    <t>Флоринская Н.</t>
  </si>
  <si>
    <r>
      <t xml:space="preserve">ВОЛОШКО </t>
    </r>
    <r>
      <rPr>
        <sz val="11"/>
        <rFont val="Verdana"/>
        <family val="2"/>
      </rPr>
      <t>Алина, 2001</t>
    </r>
  </si>
  <si>
    <r>
      <t xml:space="preserve">САПОЖНИКОВА </t>
    </r>
    <r>
      <rPr>
        <sz val="11"/>
        <rFont val="Verdana"/>
        <family val="2"/>
      </rPr>
      <t>Валерия, 2001</t>
    </r>
  </si>
  <si>
    <r>
      <t xml:space="preserve">БАЛЬЗАМ-23- 08, </t>
    </r>
    <r>
      <rPr>
        <sz val="11"/>
        <rFont val="Verdana"/>
        <family val="2"/>
      </rPr>
      <t>мер., гнед., орл рыс., Люкс21, Хреновской кз</t>
    </r>
  </si>
  <si>
    <r>
      <t xml:space="preserve">КОЛЯПКИНА
</t>
    </r>
    <r>
      <rPr>
        <sz val="11"/>
        <color indexed="8"/>
        <rFont val="Verdana"/>
        <family val="2"/>
      </rPr>
      <t>Анастасия</t>
    </r>
  </si>
  <si>
    <r>
      <t xml:space="preserve">ДАМИР-03, </t>
    </r>
    <r>
      <rPr>
        <sz val="11"/>
        <rFont val="Verdana"/>
        <family val="2"/>
      </rPr>
      <t>мер., рыж., латв., Диоген, Россия</t>
    </r>
  </si>
  <si>
    <r>
      <t>ИСАЧКИНА</t>
    </r>
    <r>
      <rPr>
        <sz val="11"/>
        <rFont val="Verdana"/>
        <family val="2"/>
      </rPr>
      <t xml:space="preserve"> Регина</t>
    </r>
  </si>
  <si>
    <r>
      <t xml:space="preserve">САВОЙ-11 </t>
    </r>
    <r>
      <rPr>
        <sz val="11"/>
        <rFont val="Verdana"/>
        <family val="2"/>
      </rPr>
      <t>жер., т-гнед., ПСЛ, Виват, Россия</t>
    </r>
  </si>
  <si>
    <r>
      <t>ГУРИНА</t>
    </r>
    <r>
      <rPr>
        <sz val="11"/>
        <color indexed="8"/>
        <rFont val="Verdana"/>
        <family val="2"/>
      </rPr>
      <t xml:space="preserve"> Людмила</t>
    </r>
  </si>
  <si>
    <r>
      <t xml:space="preserve">ДИНАМИКО-10 </t>
    </r>
    <r>
      <rPr>
        <sz val="11"/>
        <rFont val="Verdana"/>
        <family val="2"/>
      </rPr>
      <t>мер., гнед., ольд., Дилано, Германия</t>
    </r>
  </si>
  <si>
    <r>
      <t xml:space="preserve">УШАКОВА  </t>
    </r>
    <r>
      <rPr>
        <sz val="11"/>
        <rFont val="Verdana"/>
        <family val="2"/>
      </rPr>
      <t>Дарья, 2003</t>
    </r>
  </si>
  <si>
    <r>
      <t xml:space="preserve">СТИНГ-11, </t>
    </r>
    <r>
      <rPr>
        <sz val="11"/>
        <rFont val="Verdana"/>
        <family val="2"/>
      </rPr>
      <t>жер., гнед., ганн, Сан Амур, Германия</t>
    </r>
  </si>
  <si>
    <r>
      <t xml:space="preserve">ГАЛЯНТ </t>
    </r>
    <r>
      <rPr>
        <sz val="11"/>
        <rFont val="Verdana"/>
        <family val="2"/>
      </rPr>
      <t>Наталья, 2003</t>
    </r>
  </si>
  <si>
    <r>
      <t xml:space="preserve">БАБАЕВ </t>
    </r>
    <r>
      <rPr>
        <sz val="11"/>
        <rFont val="Verdana"/>
        <family val="2"/>
      </rPr>
      <t>Тимофей, 2001</t>
    </r>
  </si>
  <si>
    <r>
      <t xml:space="preserve">ЛИГА-06 </t>
    </r>
    <r>
      <rPr>
        <sz val="11"/>
        <rFont val="Verdana"/>
        <family val="2"/>
      </rPr>
      <t>коб., вор., пом., Ланит, Олимп Кубани</t>
    </r>
  </si>
  <si>
    <r>
      <t xml:space="preserve">ГОРОХОВА
</t>
    </r>
    <r>
      <rPr>
        <sz val="11"/>
        <rFont val="Verdana"/>
        <family val="2"/>
      </rPr>
      <t>Вера, 2004</t>
    </r>
  </si>
  <si>
    <r>
      <t xml:space="preserve">СТАЛКЕР-00, </t>
    </r>
    <r>
      <rPr>
        <sz val="11"/>
        <rFont val="Verdana"/>
        <family val="2"/>
      </rPr>
      <t>жер., т-гн., трак., Херсон, к/з им. Кирова</t>
    </r>
  </si>
  <si>
    <r>
      <t xml:space="preserve">ЧАРОДЕЙ, </t>
    </r>
    <r>
      <rPr>
        <sz val="11"/>
        <rFont val="Verdana"/>
        <family val="2"/>
      </rPr>
      <t>мер., гнед., Олеандр, Россия</t>
    </r>
  </si>
  <si>
    <r>
      <t xml:space="preserve">ПАРАДИЗ-04, </t>
    </r>
    <r>
      <rPr>
        <sz val="11"/>
        <rFont val="Verdana"/>
        <family val="2"/>
      </rPr>
      <t>жер., сол., пом., Арлекин, Тверская обл.</t>
    </r>
  </si>
  <si>
    <r>
      <t xml:space="preserve">БАЛУ ДЖУНИОР В-12, </t>
    </r>
    <r>
      <rPr>
        <sz val="11"/>
        <rFont val="Verdana"/>
        <family val="2"/>
      </rPr>
      <t>мер., гн., баварск., Balou du Rouet-Grandessa S, Германия</t>
    </r>
  </si>
  <si>
    <t>Марьина Л.</t>
  </si>
  <si>
    <t>ОТКРЫТЫЙ КУБОК КСК "РУССКИЙ АЛМАЗ" ПО ВЫЕЗДКЕ, 1 ЭТАП</t>
  </si>
  <si>
    <t>21 января 2018 г.</t>
  </si>
  <si>
    <r>
      <t xml:space="preserve">ГУРИНА
</t>
    </r>
    <r>
      <rPr>
        <sz val="12"/>
        <rFont val="Verdana"/>
        <family val="2"/>
      </rPr>
      <t>Людмила</t>
    </r>
  </si>
  <si>
    <r>
      <t xml:space="preserve">СТОУНМЭН-08, </t>
    </r>
    <r>
      <rPr>
        <sz val="12"/>
        <rFont val="Verdana"/>
        <family val="2"/>
      </rPr>
      <t>мер., гнед., ольд., Сандро Хит, Германия</t>
    </r>
  </si>
  <si>
    <r>
      <t xml:space="preserve">ЗАХАРОВА </t>
    </r>
    <r>
      <rPr>
        <sz val="12"/>
        <rFont val="Verdana"/>
        <family val="2"/>
      </rPr>
      <t>Ксения</t>
    </r>
  </si>
  <si>
    <r>
      <t xml:space="preserve">ХОРИСТ-01, </t>
    </r>
    <r>
      <rPr>
        <sz val="12"/>
        <rFont val="Verdana"/>
        <family val="2"/>
      </rPr>
      <t>мерин, рыж. трак., Огонь 10 к/з "Георгенбург"</t>
    </r>
  </si>
  <si>
    <r>
      <t xml:space="preserve">ГУРИНА 
</t>
    </r>
    <r>
      <rPr>
        <sz val="12"/>
        <rFont val="Verdana"/>
        <family val="2"/>
      </rPr>
      <t>Людмила</t>
    </r>
  </si>
  <si>
    <r>
      <t>ДОМИНАТОР-10,</t>
    </r>
    <r>
      <rPr>
        <sz val="12"/>
        <rFont val="Verdana"/>
        <family val="2"/>
      </rPr>
      <t xml:space="preserve"> жер., гнед., ольден., Sir Donerhall I, Германия </t>
    </r>
  </si>
  <si>
    <r>
      <t xml:space="preserve">БУХВОСТОВА
</t>
    </r>
    <r>
      <rPr>
        <sz val="12"/>
        <rFont val="Verdana"/>
        <family val="2"/>
      </rPr>
      <t>Анна</t>
    </r>
  </si>
  <si>
    <r>
      <t xml:space="preserve">ЛИБЕРТИНО-10, </t>
    </r>
    <r>
      <rPr>
        <sz val="12"/>
        <rFont val="Verdana"/>
        <family val="2"/>
      </rPr>
      <t>мер., сер., вестф., Лансер, Украина</t>
    </r>
  </si>
  <si>
    <r>
      <t xml:space="preserve">ЛИТВИНЕНКО </t>
    </r>
    <r>
      <rPr>
        <sz val="12"/>
        <rFont val="Verdana"/>
        <family val="2"/>
      </rPr>
      <t>Мария, 1997</t>
    </r>
  </si>
  <si>
    <r>
      <t xml:space="preserve">ЛИДЕР-02, </t>
    </r>
    <r>
      <rPr>
        <sz val="12"/>
        <rFont val="Verdana"/>
        <family val="2"/>
      </rPr>
      <t>жер., гнед., голшт., Лорд Лидо</t>
    </r>
  </si>
  <si>
    <r>
      <t xml:space="preserve">ИСАЧКИНА </t>
    </r>
    <r>
      <rPr>
        <sz val="12"/>
        <color indexed="8"/>
        <rFont val="Verdana"/>
        <family val="2"/>
      </rPr>
      <t>Регина</t>
    </r>
  </si>
  <si>
    <r>
      <t>ФЛОРИАН-11,</t>
    </r>
    <r>
      <rPr>
        <sz val="12"/>
        <rFont val="Verdana"/>
        <family val="2"/>
      </rPr>
      <t xml:space="preserve"> мер., т.-гнед.,ганн., Фюрстенбалл, Германия</t>
    </r>
  </si>
  <si>
    <r>
      <t xml:space="preserve">ГРИДНЕВА </t>
    </r>
    <r>
      <rPr>
        <sz val="12"/>
        <color indexed="8"/>
        <rFont val="Verdana"/>
        <family val="2"/>
      </rPr>
      <t>Наталья, 1996</t>
    </r>
  </si>
  <si>
    <r>
      <t>СИЛЬВЕСТРО-09</t>
    </r>
    <r>
      <rPr>
        <sz val="12"/>
        <rFont val="Verdana"/>
        <family val="2"/>
      </rPr>
      <t>, мер., сер., вестф., Германия</t>
    </r>
  </si>
  <si>
    <t>Смыслова А.</t>
  </si>
  <si>
    <t>Красильцева В.</t>
  </si>
  <si>
    <r>
      <t xml:space="preserve">БЕГАНТО-06 </t>
    </r>
    <r>
      <rPr>
        <sz val="11"/>
        <rFont val="Verdana"/>
        <family val="2"/>
      </rPr>
      <t>мер., гнед., пом. , Латвия</t>
    </r>
  </si>
  <si>
    <r>
      <t xml:space="preserve">ГРАНАТ-05 </t>
    </r>
    <r>
      <rPr>
        <sz val="11"/>
        <rFont val="Verdana"/>
        <family val="2"/>
      </rPr>
      <t>жер., кар., пом.</t>
    </r>
  </si>
  <si>
    <r>
      <t xml:space="preserve">СМИРНОВ </t>
    </r>
    <r>
      <rPr>
        <sz val="12"/>
        <rFont val="Verdana"/>
        <family val="2"/>
      </rPr>
      <t>Даниил, 2008</t>
    </r>
  </si>
  <si>
    <r>
      <t xml:space="preserve">ГРАНАТ-05 </t>
    </r>
    <r>
      <rPr>
        <sz val="12"/>
        <rFont val="Verdana"/>
        <family val="2"/>
      </rPr>
      <t>жер., кар.,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пом.</t>
    </r>
  </si>
  <si>
    <r>
      <t xml:space="preserve">ЗИНОВЬЕВА </t>
    </r>
    <r>
      <rPr>
        <sz val="12"/>
        <rFont val="Verdana"/>
        <family val="2"/>
      </rPr>
      <t>Алена, 2008</t>
    </r>
  </si>
  <si>
    <r>
      <t xml:space="preserve">ГРАНАТ-05 </t>
    </r>
    <r>
      <rPr>
        <sz val="12"/>
        <rFont val="Verdana"/>
        <family val="2"/>
      </rPr>
      <t>жер., кар.</t>
    </r>
    <r>
      <rPr>
        <b/>
        <sz val="12"/>
        <rFont val="Verdana"/>
        <family val="2"/>
      </rPr>
      <t xml:space="preserve">, </t>
    </r>
    <r>
      <rPr>
        <sz val="12"/>
        <rFont val="Verdana"/>
        <family val="2"/>
      </rPr>
      <t>пом.</t>
    </r>
  </si>
  <si>
    <r>
      <t xml:space="preserve">КИРЧЕНКО </t>
    </r>
    <r>
      <rPr>
        <sz val="12"/>
        <rFont val="Verdana"/>
        <family val="2"/>
      </rPr>
      <t>Анна</t>
    </r>
  </si>
  <si>
    <r>
      <t xml:space="preserve">ОРФЕЙ-05, </t>
    </r>
    <r>
      <rPr>
        <sz val="12"/>
        <rFont val="Verdana"/>
        <family val="2"/>
      </rPr>
      <t>мер., гнед., трак., Фрагмент, Беларусь</t>
    </r>
  </si>
  <si>
    <r>
      <t>АКОПЯН</t>
    </r>
    <r>
      <rPr>
        <sz val="12"/>
        <rFont val="Verdana"/>
        <family val="2"/>
      </rPr>
      <t xml:space="preserve"> Янина</t>
    </r>
  </si>
  <si>
    <r>
      <t>СТАЛКЕР-00,</t>
    </r>
    <r>
      <rPr>
        <sz val="12"/>
        <rFont val="Verdana"/>
        <family val="2"/>
      </rPr>
      <t xml:space="preserve"> жер, гнед., трак., Херсое, к/з им Кирова</t>
    </r>
  </si>
  <si>
    <r>
      <t xml:space="preserve">ХОГАРТ-04 </t>
    </r>
    <r>
      <rPr>
        <sz val="10"/>
        <rFont val="Verdana"/>
        <family val="2"/>
      </rPr>
      <t>мер., гнед.,трак., Орск</t>
    </r>
  </si>
  <si>
    <r>
      <t xml:space="preserve">ШВАРЕВА </t>
    </r>
    <r>
      <rPr>
        <sz val="10"/>
        <rFont val="Verdana"/>
        <family val="2"/>
      </rPr>
      <t>Полина, 2001</t>
    </r>
  </si>
  <si>
    <r>
      <t xml:space="preserve">БАЛЬЗАМ-23- 08, </t>
    </r>
    <r>
      <rPr>
        <sz val="10"/>
        <rFont val="Verdana"/>
        <family val="2"/>
      </rPr>
      <t>мер., гнед., орл рыс., Люкс21, Хреновской кз</t>
    </r>
  </si>
  <si>
    <r>
      <t xml:space="preserve">РЫСИНА </t>
    </r>
    <r>
      <rPr>
        <sz val="10"/>
        <rFont val="Verdana"/>
        <family val="2"/>
      </rPr>
      <t>Ксения, 2001</t>
    </r>
  </si>
  <si>
    <r>
      <t xml:space="preserve">БОГИНЯ-12 </t>
    </r>
    <r>
      <rPr>
        <sz val="10"/>
        <rFont val="Verdana"/>
        <family val="2"/>
      </rPr>
      <t>коб., рыж., пом., Россия</t>
    </r>
  </si>
  <si>
    <r>
      <t xml:space="preserve">ФЕДОТОВА </t>
    </r>
    <r>
      <rPr>
        <sz val="10"/>
        <rFont val="Verdana"/>
        <family val="2"/>
      </rPr>
      <t>Елизавета, 2004</t>
    </r>
  </si>
  <si>
    <r>
      <t xml:space="preserve">ЗЕТА ГОЛД-08 </t>
    </r>
    <r>
      <rPr>
        <sz val="10"/>
        <rFont val="Verdana"/>
        <family val="2"/>
      </rPr>
      <t>коб., вор., трак., Голденхаус, Вологодская обл.</t>
    </r>
  </si>
  <si>
    <r>
      <t xml:space="preserve">АНОХИНА </t>
    </r>
    <r>
      <rPr>
        <sz val="10"/>
        <rFont val="Verdana"/>
        <family val="2"/>
      </rPr>
      <t>Ирина, 2004</t>
    </r>
  </si>
  <si>
    <r>
      <t xml:space="preserve">ВИРГИНИЯ-08 </t>
    </r>
    <r>
      <rPr>
        <sz val="10"/>
        <rFont val="Verdana"/>
        <family val="2"/>
      </rPr>
      <t>коб., гнед., ганн., Гранд, Беларусь</t>
    </r>
  </si>
  <si>
    <r>
      <t xml:space="preserve">ГУРИНА </t>
    </r>
    <r>
      <rPr>
        <sz val="12"/>
        <rFont val="Verdana"/>
        <family val="2"/>
      </rPr>
      <t>Людмила</t>
    </r>
  </si>
  <si>
    <r>
      <t>ФЛАМИНГО-10,</t>
    </r>
    <r>
      <rPr>
        <sz val="12"/>
        <rFont val="Verdana"/>
        <family val="2"/>
      </rPr>
      <t xml:space="preserve"> мер., рыж., ган., Флорискаунт - Росина, Германия</t>
    </r>
  </si>
  <si>
    <r>
      <t xml:space="preserve">Судьи: Е - Гурьянова Г., ВК (Московская обл.) , </t>
    </r>
    <r>
      <rPr>
        <b/>
        <sz val="14"/>
        <rFont val="Verdana"/>
        <family val="2"/>
      </rPr>
      <t>С - Семенова Ю., ВК (Москва)</t>
    </r>
    <r>
      <rPr>
        <sz val="14"/>
        <rFont val="Verdana"/>
        <family val="2"/>
      </rPr>
      <t>, М - Елисеева А., 1К/МК3* (Москва)</t>
    </r>
  </si>
  <si>
    <t>Судьи:Гурьянова Г., ВК (Московская обл.), Семенова Ю., ВК (Москва), Елисеева А., 1К/МК3* (Москва)</t>
  </si>
  <si>
    <r>
      <t xml:space="preserve">БАБАЕВ </t>
    </r>
    <r>
      <rPr>
        <sz val="12"/>
        <rFont val="Verdana"/>
        <family val="2"/>
      </rPr>
      <t>Тимофей, 2001</t>
    </r>
  </si>
  <si>
    <r>
      <t xml:space="preserve">ЛИГА-06 </t>
    </r>
    <r>
      <rPr>
        <sz val="12"/>
        <rFont val="Verdana"/>
        <family val="2"/>
      </rPr>
      <t>коб., вор., пом., Ланит, Олимп Кубани</t>
    </r>
  </si>
  <si>
    <r>
      <t xml:space="preserve">МЕНДЕЛЕЕВА </t>
    </r>
    <r>
      <rPr>
        <sz val="12"/>
        <rFont val="Verdana"/>
        <family val="2"/>
      </rPr>
      <t>Елизавета, 2000</t>
    </r>
  </si>
  <si>
    <r>
      <t xml:space="preserve">РИГОЛЕТТО-08, </t>
    </r>
    <r>
      <rPr>
        <sz val="12"/>
        <rFont val="Verdana"/>
        <family val="2"/>
      </rPr>
      <t>мер., рыж., полукр., Равелин, Россия</t>
    </r>
  </si>
  <si>
    <r>
      <t xml:space="preserve">ПОНОМАРЕВА 
</t>
    </r>
    <r>
      <rPr>
        <sz val="12"/>
        <rFont val="Verdana"/>
        <family val="2"/>
      </rPr>
      <t>Софья, 2003</t>
    </r>
  </si>
  <si>
    <r>
      <t xml:space="preserve">ФЕДРИК-10, </t>
    </r>
    <r>
      <rPr>
        <sz val="12"/>
        <rFont val="Verdana"/>
        <family val="2"/>
      </rPr>
      <t>мер., рыж., голл.тепл., Падиджн, Нидерланды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</si>
</sst>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р.&quot;_-;\-* #,##0.00&quot;р.&quot;_-;_-* \-??&quot;р.&quot;_-;_-@_-"/>
    <numFmt numFmtId="173" formatCode="dd\ mmmm\ yyyy&quot; г.&quot;;@"/>
    <numFmt numFmtId="174" formatCode="hh:mm"/>
    <numFmt numFmtId="175" formatCode="0.000"/>
    <numFmt numFmtId="176" formatCode="#,##0.0"/>
    <numFmt numFmtId="177" formatCode="0.0"/>
  </numFmts>
  <fonts count="7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i/>
      <sz val="10"/>
      <name val="Verdana"/>
      <family val="2"/>
    </font>
    <font>
      <b/>
      <i/>
      <sz val="16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2"/>
    </font>
    <font>
      <i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8"/>
      <name val="Verdana"/>
      <family val="2"/>
    </font>
    <font>
      <sz val="11"/>
      <color indexed="8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18"/>
      <name val="Verdana"/>
      <family val="2"/>
    </font>
    <font>
      <sz val="12"/>
      <name val="Arial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1" fillId="8" borderId="0" applyNumberFormat="0" applyBorder="0" applyAlignment="0" applyProtection="0"/>
    <xf numFmtId="0" fontId="2" fillId="2" borderId="0" applyNumberFormat="0" applyBorder="0" applyAlignment="0" applyProtection="0"/>
    <xf numFmtId="0" fontId="61" fillId="9" borderId="0" applyNumberFormat="0" applyBorder="0" applyAlignment="0" applyProtection="0"/>
    <xf numFmtId="0" fontId="2" fillId="3" borderId="0" applyNumberFormat="0" applyBorder="0" applyAlignment="0" applyProtection="0"/>
    <xf numFmtId="0" fontId="61" fillId="10" borderId="0" applyNumberFormat="0" applyBorder="0" applyAlignment="0" applyProtection="0"/>
    <xf numFmtId="0" fontId="2" fillId="4" borderId="0" applyNumberFormat="0" applyBorder="0" applyAlignment="0" applyProtection="0"/>
    <xf numFmtId="0" fontId="61" fillId="11" borderId="0" applyNumberFormat="0" applyBorder="0" applyAlignment="0" applyProtection="0"/>
    <xf numFmtId="0" fontId="2" fillId="5" borderId="0" applyNumberFormat="0" applyBorder="0" applyAlignment="0" applyProtection="0"/>
    <xf numFmtId="0" fontId="61" fillId="12" borderId="0" applyNumberFormat="0" applyBorder="0" applyAlignment="0" applyProtection="0"/>
    <xf numFmtId="0" fontId="2" fillId="6" borderId="0" applyNumberFormat="0" applyBorder="0" applyAlignment="0" applyProtection="0"/>
    <xf numFmtId="0" fontId="61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1" fillId="18" borderId="0" applyNumberFormat="0" applyBorder="0" applyAlignment="0" applyProtection="0"/>
    <xf numFmtId="0" fontId="2" fillId="14" borderId="0" applyNumberFormat="0" applyBorder="0" applyAlignment="0" applyProtection="0"/>
    <xf numFmtId="0" fontId="61" fillId="19" borderId="0" applyNumberFormat="0" applyBorder="0" applyAlignment="0" applyProtection="0"/>
    <xf numFmtId="0" fontId="2" fillId="15" borderId="0" applyNumberFormat="0" applyBorder="0" applyAlignment="0" applyProtection="0"/>
    <xf numFmtId="0" fontId="61" fillId="20" borderId="0" applyNumberFormat="0" applyBorder="0" applyAlignment="0" applyProtection="0"/>
    <xf numFmtId="0" fontId="2" fillId="16" borderId="0" applyNumberFormat="0" applyBorder="0" applyAlignment="0" applyProtection="0"/>
    <xf numFmtId="0" fontId="61" fillId="21" borderId="0" applyNumberFormat="0" applyBorder="0" applyAlignment="0" applyProtection="0"/>
    <xf numFmtId="0" fontId="2" fillId="5" borderId="0" applyNumberFormat="0" applyBorder="0" applyAlignment="0" applyProtection="0"/>
    <xf numFmtId="0" fontId="61" fillId="22" borderId="0" applyNumberFormat="0" applyBorder="0" applyAlignment="0" applyProtection="0"/>
    <xf numFmtId="0" fontId="2" fillId="14" borderId="0" applyNumberFormat="0" applyBorder="0" applyAlignment="0" applyProtection="0"/>
    <xf numFmtId="0" fontId="61" fillId="23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2" fillId="28" borderId="0" applyNumberFormat="0" applyBorder="0" applyAlignment="0" applyProtection="0"/>
    <xf numFmtId="0" fontId="3" fillId="24" borderId="0" applyNumberFormat="0" applyBorder="0" applyAlignment="0" applyProtection="0"/>
    <xf numFmtId="0" fontId="62" fillId="29" borderId="0" applyNumberFormat="0" applyBorder="0" applyAlignment="0" applyProtection="0"/>
    <xf numFmtId="0" fontId="3" fillId="15" borderId="0" applyNumberFormat="0" applyBorder="0" applyAlignment="0" applyProtection="0"/>
    <xf numFmtId="0" fontId="62" fillId="30" borderId="0" applyNumberFormat="0" applyBorder="0" applyAlignment="0" applyProtection="0"/>
    <xf numFmtId="0" fontId="3" fillId="16" borderId="0" applyNumberFormat="0" applyBorder="0" applyAlignment="0" applyProtection="0"/>
    <xf numFmtId="0" fontId="62" fillId="31" borderId="0" applyNumberFormat="0" applyBorder="0" applyAlignment="0" applyProtection="0"/>
    <xf numFmtId="0" fontId="3" fillId="25" borderId="0" applyNumberFormat="0" applyBorder="0" applyAlignment="0" applyProtection="0"/>
    <xf numFmtId="0" fontId="62" fillId="32" borderId="0" applyNumberFormat="0" applyBorder="0" applyAlignment="0" applyProtection="0"/>
    <xf numFmtId="0" fontId="3" fillId="26" borderId="0" applyNumberFormat="0" applyBorder="0" applyAlignment="0" applyProtection="0"/>
    <xf numFmtId="0" fontId="62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Alignment="0" applyProtection="0"/>
    <xf numFmtId="0" fontId="15" fillId="38" borderId="8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3" fillId="34" borderId="0" applyNumberFormat="0" applyBorder="0" applyAlignment="0" applyProtection="0"/>
    <xf numFmtId="0" fontId="62" fillId="43" borderId="0" applyNumberFormat="0" applyBorder="0" applyAlignment="0" applyProtection="0"/>
    <xf numFmtId="0" fontId="3" fillId="35" borderId="0" applyNumberFormat="0" applyBorder="0" applyAlignment="0" applyProtection="0"/>
    <xf numFmtId="0" fontId="62" fillId="44" borderId="0" applyNumberFormat="0" applyBorder="0" applyAlignment="0" applyProtection="0"/>
    <xf numFmtId="0" fontId="3" fillId="36" borderId="0" applyNumberFormat="0" applyBorder="0" applyAlignment="0" applyProtection="0"/>
    <xf numFmtId="0" fontId="62" fillId="45" borderId="0" applyNumberFormat="0" applyBorder="0" applyAlignment="0" applyProtection="0"/>
    <xf numFmtId="0" fontId="3" fillId="25" borderId="0" applyNumberFormat="0" applyBorder="0" applyAlignment="0" applyProtection="0"/>
    <xf numFmtId="0" fontId="62" fillId="46" borderId="0" applyNumberFormat="0" applyBorder="0" applyAlignment="0" applyProtection="0"/>
    <xf numFmtId="0" fontId="3" fillId="26" borderId="0" applyNumberFormat="0" applyBorder="0" applyAlignment="0" applyProtection="0"/>
    <xf numFmtId="0" fontId="62" fillId="47" borderId="0" applyNumberFormat="0" applyBorder="0" applyAlignment="0" applyProtection="0"/>
    <xf numFmtId="0" fontId="3" fillId="37" borderId="0" applyNumberFormat="0" applyBorder="0" applyAlignment="0" applyProtection="0"/>
    <xf numFmtId="0" fontId="63" fillId="48" borderId="10" applyNumberFormat="0" applyAlignment="0" applyProtection="0"/>
    <xf numFmtId="0" fontId="12" fillId="7" borderId="1" applyNumberFormat="0" applyAlignment="0" applyProtection="0"/>
    <xf numFmtId="0" fontId="64" fillId="49" borderId="11" applyNumberFormat="0" applyAlignment="0" applyProtection="0"/>
    <xf numFmtId="0" fontId="15" fillId="38" borderId="8" applyNumberFormat="0" applyAlignment="0" applyProtection="0"/>
    <xf numFmtId="0" fontId="65" fillId="49" borderId="10" applyNumberFormat="0" applyAlignment="0" applyProtection="0"/>
    <xf numFmtId="0" fontId="5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9" fillId="0" borderId="0" applyFill="0" applyBorder="0" applyAlignment="0" applyProtection="0"/>
    <xf numFmtId="0" fontId="66" fillId="0" borderId="12" applyNumberFormat="0" applyFill="0" applyAlignment="0" applyProtection="0"/>
    <xf numFmtId="0" fontId="9" fillId="0" borderId="3" applyNumberFormat="0" applyFill="0" applyAlignment="0" applyProtection="0"/>
    <xf numFmtId="0" fontId="67" fillId="0" borderId="13" applyNumberFormat="0" applyFill="0" applyAlignment="0" applyProtection="0"/>
    <xf numFmtId="0" fontId="10" fillId="0" borderId="4" applyNumberFormat="0" applyFill="0" applyAlignment="0" applyProtection="0"/>
    <xf numFmtId="0" fontId="68" fillId="0" borderId="14" applyNumberFormat="0" applyFill="0" applyAlignment="0" applyProtection="0"/>
    <xf numFmtId="0" fontId="11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17" fillId="0" borderId="9" applyNumberFormat="0" applyFill="0" applyAlignment="0" applyProtection="0"/>
    <xf numFmtId="0" fontId="70" fillId="50" borderId="16" applyNumberFormat="0" applyAlignment="0" applyProtection="0"/>
    <xf numFmtId="0" fontId="6" fillId="39" borderId="2" applyNumberFormat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3" fillId="52" borderId="0" applyNumberFormat="0" applyBorder="0" applyAlignment="0" applyProtection="0"/>
    <xf numFmtId="0" fontId="4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9" fillId="41" borderId="7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75" fillId="0" borderId="18" applyNumberFormat="0" applyFill="0" applyAlignment="0" applyProtection="0"/>
    <xf numFmtId="0" fontId="13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7" fillId="54" borderId="0" applyNumberFormat="0" applyBorder="0" applyAlignment="0" applyProtection="0"/>
    <xf numFmtId="0" fontId="8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9" fillId="55" borderId="19" xfId="149" applyFont="1" applyFill="1" applyBorder="1" applyAlignment="1">
      <alignment horizontal="center" vertical="center" wrapText="1"/>
      <protection/>
    </xf>
    <xf numFmtId="0" fontId="25" fillId="55" borderId="19" xfId="162" applyFont="1" applyFill="1" applyBorder="1" applyAlignment="1">
      <alignment horizontal="center" vertical="center" wrapText="1"/>
      <protection/>
    </xf>
    <xf numFmtId="49" fontId="23" fillId="55" borderId="19" xfId="161" applyNumberFormat="1" applyFont="1" applyFill="1" applyBorder="1" applyAlignment="1">
      <alignment horizontal="center" vertical="center" wrapText="1"/>
      <protection/>
    </xf>
    <xf numFmtId="49" fontId="29" fillId="55" borderId="19" xfId="149" applyNumberFormat="1" applyFont="1" applyFill="1" applyBorder="1" applyAlignment="1">
      <alignment horizontal="center" vertical="center" wrapText="1"/>
      <protection/>
    </xf>
    <xf numFmtId="0" fontId="24" fillId="55" borderId="19" xfId="161" applyFont="1" applyFill="1" applyBorder="1" applyAlignment="1">
      <alignment vertical="center" wrapText="1"/>
      <protection/>
    </xf>
    <xf numFmtId="0" fontId="25" fillId="55" borderId="19" xfId="0" applyFont="1" applyFill="1" applyBorder="1" applyAlignment="1">
      <alignment horizontal="center" vertical="center" wrapText="1"/>
    </xf>
    <xf numFmtId="0" fontId="28" fillId="55" borderId="19" xfId="149" applyFont="1" applyFill="1" applyBorder="1" applyAlignment="1">
      <alignment horizontal="left" vertical="center" wrapText="1"/>
      <protection/>
    </xf>
    <xf numFmtId="0" fontId="1" fillId="55" borderId="0" xfId="152" applyFont="1" applyFill="1" applyAlignment="1" applyProtection="1">
      <alignment vertical="center"/>
      <protection locked="0"/>
    </xf>
    <xf numFmtId="0" fontId="47" fillId="55" borderId="0" xfId="152" applyFont="1" applyFill="1" applyAlignment="1" applyProtection="1">
      <alignment vertical="center"/>
      <protection locked="0"/>
    </xf>
    <xf numFmtId="0" fontId="31" fillId="55" borderId="0" xfId="152" applyFont="1" applyFill="1" applyAlignment="1" applyProtection="1">
      <alignment vertical="center"/>
      <protection locked="0"/>
    </xf>
    <xf numFmtId="1" fontId="1" fillId="55" borderId="0" xfId="152" applyNumberFormat="1" applyFont="1" applyFill="1" applyAlignment="1" applyProtection="1">
      <alignment vertical="center"/>
      <protection locked="0"/>
    </xf>
    <xf numFmtId="175" fontId="1" fillId="55" borderId="0" xfId="152" applyNumberFormat="1" applyFont="1" applyFill="1" applyAlignment="1" applyProtection="1">
      <alignment vertical="center"/>
      <protection locked="0"/>
    </xf>
    <xf numFmtId="0" fontId="34" fillId="55" borderId="0" xfId="147" applyFont="1" applyFill="1" applyBorder="1" applyAlignment="1" applyProtection="1">
      <alignment horizontal="center" vertical="top"/>
      <protection/>
    </xf>
    <xf numFmtId="0" fontId="25" fillId="55" borderId="0" xfId="147" applyFont="1" applyFill="1" applyBorder="1" applyAlignment="1" applyProtection="1">
      <alignment horizontal="center" vertical="top"/>
      <protection locked="0"/>
    </xf>
    <xf numFmtId="0" fontId="37" fillId="55" borderId="0" xfId="147" applyFont="1" applyFill="1" applyBorder="1" applyAlignment="1" applyProtection="1">
      <alignment horizontal="center" vertical="top"/>
      <protection locked="0"/>
    </xf>
    <xf numFmtId="0" fontId="32" fillId="55" borderId="0" xfId="147" applyFont="1" applyFill="1" applyBorder="1" applyAlignment="1" applyProtection="1">
      <alignment horizontal="center" vertical="top"/>
      <protection locked="0"/>
    </xf>
    <xf numFmtId="0" fontId="37" fillId="55" borderId="0" xfId="147" applyFont="1" applyFill="1" applyBorder="1" applyAlignment="1" applyProtection="1">
      <alignment vertical="top"/>
      <protection locked="0"/>
    </xf>
    <xf numFmtId="1" fontId="34" fillId="55" borderId="0" xfId="147" applyNumberFormat="1" applyFont="1" applyFill="1" applyBorder="1" applyAlignment="1" applyProtection="1">
      <alignment horizontal="center" vertical="top"/>
      <protection/>
    </xf>
    <xf numFmtId="175" fontId="34" fillId="55" borderId="0" xfId="147" applyNumberFormat="1" applyFont="1" applyFill="1" applyBorder="1" applyAlignment="1" applyProtection="1">
      <alignment horizontal="center" vertical="top"/>
      <protection/>
    </xf>
    <xf numFmtId="0" fontId="33" fillId="55" borderId="0" xfId="147" applyFont="1" applyFill="1" applyBorder="1" applyAlignment="1" applyProtection="1">
      <alignment horizontal="center" vertical="top" shrinkToFit="1"/>
      <protection locked="0"/>
    </xf>
    <xf numFmtId="176" fontId="34" fillId="55" borderId="0" xfId="147" applyNumberFormat="1" applyFont="1" applyFill="1" applyBorder="1" applyAlignment="1" applyProtection="1">
      <alignment horizontal="center" vertical="top"/>
      <protection/>
    </xf>
    <xf numFmtId="0" fontId="34" fillId="55" borderId="0" xfId="147" applyFont="1" applyFill="1" applyBorder="1" applyAlignment="1" applyProtection="1">
      <alignment vertical="top"/>
      <protection locked="0"/>
    </xf>
    <xf numFmtId="0" fontId="34" fillId="55" borderId="0" xfId="147" applyFont="1" applyFill="1" applyProtection="1">
      <alignment/>
      <protection locked="0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34" fillId="55" borderId="0" xfId="0" applyFont="1" applyFill="1" applyAlignment="1">
      <alignment vertical="center"/>
    </xf>
    <xf numFmtId="9" fontId="34" fillId="55" borderId="0" xfId="171" applyFont="1" applyFill="1" applyBorder="1" applyAlignment="1" applyProtection="1">
      <alignment horizontal="center" vertical="center"/>
      <protection/>
    </xf>
    <xf numFmtId="0" fontId="25" fillId="55" borderId="19" xfId="148" applyFont="1" applyFill="1" applyBorder="1" applyAlignment="1">
      <alignment horizontal="center" vertical="center" wrapText="1"/>
      <protection/>
    </xf>
    <xf numFmtId="0" fontId="25" fillId="55" borderId="20" xfId="148" applyFont="1" applyFill="1" applyBorder="1" applyAlignment="1">
      <alignment horizontal="center" vertical="center" wrapText="1"/>
      <protection/>
    </xf>
    <xf numFmtId="0" fontId="34" fillId="55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7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left" wrapText="1"/>
    </xf>
    <xf numFmtId="0" fontId="27" fillId="55" borderId="0" xfId="0" applyFont="1" applyFill="1" applyBorder="1" applyAlignment="1">
      <alignment horizontal="center" wrapText="1"/>
    </xf>
    <xf numFmtId="0" fontId="27" fillId="55" borderId="0" xfId="0" applyFont="1" applyFill="1" applyAlignment="1">
      <alignment/>
    </xf>
    <xf numFmtId="173" fontId="45" fillId="55" borderId="21" xfId="0" applyNumberFormat="1" applyFont="1" applyFill="1" applyBorder="1" applyAlignment="1">
      <alignment wrapText="1"/>
    </xf>
    <xf numFmtId="0" fontId="21" fillId="55" borderId="22" xfId="157" applyFont="1" applyFill="1" applyBorder="1" applyAlignment="1">
      <alignment horizontal="center" vertical="center" wrapText="1"/>
      <protection/>
    </xf>
    <xf numFmtId="0" fontId="37" fillId="55" borderId="0" xfId="0" applyFont="1" applyFill="1" applyAlignment="1">
      <alignment/>
    </xf>
    <xf numFmtId="0" fontId="21" fillId="55" borderId="0" xfId="157" applyFont="1" applyFill="1" applyBorder="1" applyAlignment="1">
      <alignment horizontal="center" vertical="center" wrapText="1"/>
      <protection/>
    </xf>
    <xf numFmtId="0" fontId="51" fillId="55" borderId="23" xfId="0" applyFont="1" applyFill="1" applyBorder="1" applyAlignment="1">
      <alignment horizontal="center" textRotation="90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horizontal="center" textRotation="90" wrapText="1"/>
    </xf>
    <xf numFmtId="0" fontId="27" fillId="55" borderId="19" xfId="0" applyFont="1" applyFill="1" applyBorder="1" applyAlignment="1">
      <alignment horizontal="center" vertical="center"/>
    </xf>
    <xf numFmtId="0" fontId="34" fillId="55" borderId="19" xfId="148" applyFont="1" applyFill="1" applyBorder="1" applyAlignment="1">
      <alignment horizontal="center" vertical="center" wrapText="1"/>
      <protection/>
    </xf>
    <xf numFmtId="177" fontId="25" fillId="55" borderId="19" xfId="150" applyNumberFormat="1" applyFont="1" applyFill="1" applyBorder="1" applyAlignment="1" applyProtection="1">
      <alignment horizontal="center" vertical="center"/>
      <protection locked="0"/>
    </xf>
    <xf numFmtId="175" fontId="24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/>
    </xf>
    <xf numFmtId="177" fontId="25" fillId="55" borderId="19" xfId="150" applyNumberFormat="1" applyFont="1" applyFill="1" applyBorder="1" applyAlignment="1" applyProtection="1">
      <alignment horizontal="center" vertical="center"/>
      <protection/>
    </xf>
    <xf numFmtId="1" fontId="25" fillId="55" borderId="19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/>
    </xf>
    <xf numFmtId="0" fontId="32" fillId="55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152" applyFont="1" applyAlignment="1" applyProtection="1">
      <alignment vertical="center"/>
      <protection locked="0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152" applyFont="1" applyAlignment="1" applyProtection="1">
      <alignment/>
      <protection locked="0"/>
    </xf>
    <xf numFmtId="0" fontId="30" fillId="0" borderId="0" xfId="152" applyFont="1" applyAlignment="1" applyProtection="1">
      <alignment/>
      <protection locked="0"/>
    </xf>
    <xf numFmtId="0" fontId="34" fillId="55" borderId="0" xfId="0" applyFont="1" applyFill="1" applyBorder="1" applyAlignment="1">
      <alignment/>
    </xf>
    <xf numFmtId="0" fontId="34" fillId="55" borderId="0" xfId="0" applyFont="1" applyFill="1" applyAlignment="1">
      <alignment/>
    </xf>
    <xf numFmtId="0" fontId="34" fillId="55" borderId="0" xfId="0" applyFont="1" applyFill="1" applyBorder="1" applyAlignment="1">
      <alignment horizontal="left"/>
    </xf>
    <xf numFmtId="0" fontId="34" fillId="55" borderId="0" xfId="0" applyFont="1" applyFill="1" applyAlignment="1">
      <alignment horizontal="left"/>
    </xf>
    <xf numFmtId="0" fontId="34" fillId="55" borderId="0" xfId="0" applyFont="1" applyFill="1" applyAlignment="1">
      <alignment horizontal="right"/>
    </xf>
    <xf numFmtId="0" fontId="40" fillId="55" borderId="0" xfId="152" applyFont="1" applyFill="1" applyAlignment="1" applyProtection="1">
      <alignment vertical="center"/>
      <protection locked="0"/>
    </xf>
    <xf numFmtId="1" fontId="40" fillId="55" borderId="0" xfId="152" applyNumberFormat="1" applyFont="1" applyFill="1" applyAlignment="1" applyProtection="1">
      <alignment vertical="center"/>
      <protection locked="0"/>
    </xf>
    <xf numFmtId="175" fontId="40" fillId="55" borderId="0" xfId="152" applyNumberFormat="1" applyFont="1" applyFill="1" applyAlignment="1" applyProtection="1">
      <alignment vertical="center"/>
      <protection locked="0"/>
    </xf>
    <xf numFmtId="0" fontId="1" fillId="0" borderId="0" xfId="153" applyFont="1" applyAlignment="1" applyProtection="1">
      <alignment vertical="center"/>
      <protection locked="0"/>
    </xf>
    <xf numFmtId="0" fontId="40" fillId="0" borderId="0" xfId="153" applyFont="1" applyAlignment="1" applyProtection="1">
      <alignment vertical="center"/>
      <protection locked="0"/>
    </xf>
    <xf numFmtId="1" fontId="1" fillId="0" borderId="0" xfId="153" applyNumberFormat="1" applyFont="1" applyAlignment="1" applyProtection="1">
      <alignment vertical="center"/>
      <protection locked="0"/>
    </xf>
    <xf numFmtId="175" fontId="1" fillId="0" borderId="0" xfId="153" applyNumberFormat="1" applyFont="1" applyAlignment="1" applyProtection="1">
      <alignment vertical="center"/>
      <protection locked="0"/>
    </xf>
    <xf numFmtId="0" fontId="34" fillId="4" borderId="0" xfId="147" applyFont="1" applyFill="1" applyBorder="1" applyAlignment="1" applyProtection="1">
      <alignment horizontal="center" vertical="top"/>
      <protection/>
    </xf>
    <xf numFmtId="0" fontId="34" fillId="4" borderId="0" xfId="147" applyFont="1" applyFill="1" applyBorder="1" applyAlignment="1" applyProtection="1">
      <alignment horizontal="center" vertical="top"/>
      <protection locked="0"/>
    </xf>
    <xf numFmtId="0" fontId="25" fillId="4" borderId="0" xfId="147" applyFont="1" applyFill="1" applyBorder="1" applyAlignment="1" applyProtection="1">
      <alignment horizontal="center" vertical="top"/>
      <protection locked="0"/>
    </xf>
    <xf numFmtId="0" fontId="34" fillId="4" borderId="0" xfId="147" applyFont="1" applyFill="1" applyBorder="1" applyAlignment="1" applyProtection="1">
      <alignment vertical="top"/>
      <protection locked="0"/>
    </xf>
    <xf numFmtId="1" fontId="25" fillId="4" borderId="0" xfId="147" applyNumberFormat="1" applyFont="1" applyFill="1" applyBorder="1" applyAlignment="1" applyProtection="1">
      <alignment horizontal="center" vertical="top"/>
      <protection/>
    </xf>
    <xf numFmtId="0" fontId="23" fillId="4" borderId="0" xfId="147" applyFont="1" applyFill="1" applyBorder="1" applyAlignment="1" applyProtection="1">
      <alignment horizontal="center" vertical="top" shrinkToFit="1"/>
      <protection locked="0"/>
    </xf>
    <xf numFmtId="175" fontId="25" fillId="4" borderId="0" xfId="147" applyNumberFormat="1" applyFont="1" applyFill="1" applyBorder="1" applyAlignment="1" applyProtection="1">
      <alignment horizontal="center" vertical="top"/>
      <protection/>
    </xf>
    <xf numFmtId="176" fontId="25" fillId="4" borderId="0" xfId="147" applyNumberFormat="1" applyFont="1" applyFill="1" applyBorder="1" applyAlignment="1" applyProtection="1">
      <alignment horizontal="center" vertical="top"/>
      <protection/>
    </xf>
    <xf numFmtId="0" fontId="34" fillId="4" borderId="0" xfId="147" applyFont="1" applyFill="1" applyProtection="1">
      <alignment/>
      <protection locked="0"/>
    </xf>
    <xf numFmtId="0" fontId="49" fillId="0" borderId="0" xfId="0" applyFont="1" applyFill="1" applyAlignment="1">
      <alignment/>
    </xf>
    <xf numFmtId="0" fontId="46" fillId="0" borderId="0" xfId="150" applyFont="1" applyBorder="1" applyAlignment="1" applyProtection="1">
      <alignment vertical="center" wrapText="1"/>
      <protection locked="0"/>
    </xf>
    <xf numFmtId="0" fontId="41" fillId="0" borderId="0" xfId="136" applyFont="1" applyFill="1">
      <alignment/>
      <protection/>
    </xf>
    <xf numFmtId="0" fontId="41" fillId="0" borderId="0" xfId="136" applyFont="1" applyFill="1" applyBorder="1">
      <alignment/>
      <protection/>
    </xf>
    <xf numFmtId="0" fontId="42" fillId="55" borderId="0" xfId="15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1" fillId="0" borderId="19" xfId="156" applyFont="1" applyFill="1" applyBorder="1" applyAlignment="1">
      <alignment horizontal="center" vertical="center" wrapText="1"/>
      <protection/>
    </xf>
    <xf numFmtId="0" fontId="51" fillId="0" borderId="19" xfId="157" applyFont="1" applyFill="1" applyBorder="1" applyAlignment="1">
      <alignment horizontal="center" vertical="center" wrapText="1"/>
      <protection/>
    </xf>
    <xf numFmtId="0" fontId="54" fillId="0" borderId="0" xfId="156" applyFont="1" applyFill="1">
      <alignment/>
      <protection/>
    </xf>
    <xf numFmtId="0" fontId="27" fillId="0" borderId="19" xfId="156" applyFont="1" applyFill="1" applyBorder="1" applyAlignment="1">
      <alignment horizontal="center" vertical="center"/>
      <protection/>
    </xf>
    <xf numFmtId="0" fontId="27" fillId="0" borderId="19" xfId="156" applyFont="1" applyFill="1" applyBorder="1" applyAlignment="1">
      <alignment horizontal="center" vertical="center" textRotation="90"/>
      <protection/>
    </xf>
    <xf numFmtId="0" fontId="27" fillId="0" borderId="19" xfId="156" applyFont="1" applyFill="1" applyBorder="1" applyAlignment="1">
      <alignment horizontal="center" vertical="center" textRotation="90" wrapText="1"/>
      <protection/>
    </xf>
    <xf numFmtId="0" fontId="35" fillId="0" borderId="19" xfId="156" applyFont="1" applyFill="1" applyBorder="1" applyAlignment="1">
      <alignment horizontal="center" vertical="center"/>
      <protection/>
    </xf>
    <xf numFmtId="177" fontId="41" fillId="0" borderId="19" xfId="156" applyNumberFormat="1" applyFont="1" applyFill="1" applyBorder="1" applyAlignment="1">
      <alignment horizontal="center" vertical="center"/>
      <protection/>
    </xf>
    <xf numFmtId="177" fontId="41" fillId="0" borderId="19" xfId="151" applyNumberFormat="1" applyFont="1" applyFill="1" applyBorder="1" applyAlignment="1">
      <alignment horizontal="center" vertical="center"/>
      <protection/>
    </xf>
    <xf numFmtId="175" fontId="46" fillId="0" borderId="19" xfId="151" applyNumberFormat="1" applyFont="1" applyFill="1" applyBorder="1" applyAlignment="1">
      <alignment horizontal="center" vertical="center"/>
      <protection/>
    </xf>
    <xf numFmtId="0" fontId="41" fillId="0" borderId="0" xfId="152" applyFont="1" applyAlignment="1" applyProtection="1">
      <alignment vertical="center"/>
      <protection locked="0"/>
    </xf>
    <xf numFmtId="0" fontId="54" fillId="0" borderId="0" xfId="152" applyFont="1" applyFill="1" applyAlignment="1" applyProtection="1">
      <alignment vertical="center"/>
      <protection locked="0"/>
    </xf>
    <xf numFmtId="0" fontId="1" fillId="0" borderId="0" xfId="152" applyFont="1" applyFill="1" applyAlignment="1" applyProtection="1">
      <alignment vertical="center"/>
      <protection locked="0"/>
    </xf>
    <xf numFmtId="0" fontId="47" fillId="0" borderId="0" xfId="152" applyFont="1" applyFill="1" applyAlignment="1" applyProtection="1">
      <alignment vertical="center"/>
      <protection locked="0"/>
    </xf>
    <xf numFmtId="0" fontId="31" fillId="0" borderId="0" xfId="152" applyFont="1" applyFill="1" applyAlignment="1" applyProtection="1">
      <alignment vertical="center"/>
      <protection locked="0"/>
    </xf>
    <xf numFmtId="1" fontId="1" fillId="0" borderId="0" xfId="152" applyNumberFormat="1" applyFont="1" applyFill="1" applyAlignment="1" applyProtection="1">
      <alignment vertical="center"/>
      <protection locked="0"/>
    </xf>
    <xf numFmtId="175" fontId="1" fillId="0" borderId="0" xfId="152" applyNumberFormat="1" applyFont="1" applyFill="1" applyAlignment="1" applyProtection="1">
      <alignment vertical="center"/>
      <protection locked="0"/>
    </xf>
    <xf numFmtId="0" fontId="34" fillId="0" borderId="0" xfId="147" applyFont="1" applyFill="1" applyBorder="1" applyAlignment="1" applyProtection="1">
      <alignment horizontal="center" vertical="top"/>
      <protection/>
    </xf>
    <xf numFmtId="0" fontId="37" fillId="0" borderId="0" xfId="147" applyFont="1" applyFill="1" applyBorder="1" applyAlignment="1" applyProtection="1">
      <alignment horizontal="center" vertical="top"/>
      <protection locked="0"/>
    </xf>
    <xf numFmtId="0" fontId="32" fillId="0" borderId="0" xfId="147" applyFont="1" applyFill="1" applyBorder="1" applyAlignment="1" applyProtection="1">
      <alignment horizontal="center" vertical="top"/>
      <protection locked="0"/>
    </xf>
    <xf numFmtId="0" fontId="37" fillId="0" borderId="0" xfId="147" applyFont="1" applyFill="1" applyBorder="1" applyAlignment="1" applyProtection="1">
      <alignment vertical="top"/>
      <protection locked="0"/>
    </xf>
    <xf numFmtId="0" fontId="25" fillId="0" borderId="0" xfId="147" applyFont="1" applyFill="1" applyBorder="1" applyAlignment="1" applyProtection="1">
      <alignment horizontal="center" vertical="top"/>
      <protection locked="0"/>
    </xf>
    <xf numFmtId="1" fontId="34" fillId="0" borderId="0" xfId="147" applyNumberFormat="1" applyFont="1" applyFill="1" applyBorder="1" applyAlignment="1" applyProtection="1">
      <alignment horizontal="center" vertical="top"/>
      <protection/>
    </xf>
    <xf numFmtId="175" fontId="34" fillId="0" borderId="0" xfId="147" applyNumberFormat="1" applyFont="1" applyFill="1" applyBorder="1" applyAlignment="1" applyProtection="1">
      <alignment horizontal="center" vertical="top"/>
      <protection/>
    </xf>
    <xf numFmtId="0" fontId="33" fillId="0" borderId="0" xfId="147" applyFont="1" applyFill="1" applyBorder="1" applyAlignment="1" applyProtection="1">
      <alignment horizontal="center" vertical="top" shrinkToFit="1"/>
      <protection locked="0"/>
    </xf>
    <xf numFmtId="176" fontId="34" fillId="0" borderId="0" xfId="147" applyNumberFormat="1" applyFont="1" applyFill="1" applyBorder="1" applyAlignment="1" applyProtection="1">
      <alignment horizontal="center" vertical="top"/>
      <protection/>
    </xf>
    <xf numFmtId="0" fontId="34" fillId="0" borderId="0" xfId="147" applyFont="1" applyFill="1" applyBorder="1" applyAlignment="1" applyProtection="1">
      <alignment vertical="top"/>
      <protection locked="0"/>
    </xf>
    <xf numFmtId="0" fontId="34" fillId="0" borderId="0" xfId="147" applyFont="1" applyFill="1" applyProtection="1">
      <alignment/>
      <protection locked="0"/>
    </xf>
    <xf numFmtId="0" fontId="25" fillId="0" borderId="20" xfId="148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/>
    </xf>
    <xf numFmtId="0" fontId="35" fillId="0" borderId="19" xfId="150" applyFont="1" applyFill="1" applyBorder="1" applyAlignment="1" applyProtection="1">
      <alignment horizontal="center" vertical="center" wrapText="1"/>
      <protection locked="0"/>
    </xf>
    <xf numFmtId="0" fontId="25" fillId="0" borderId="0" xfId="148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4" fillId="0" borderId="19" xfId="148" applyFont="1" applyFill="1" applyBorder="1" applyAlignment="1">
      <alignment horizontal="center" vertical="center" wrapText="1"/>
      <protection/>
    </xf>
    <xf numFmtId="177" fontId="34" fillId="0" borderId="19" xfId="150" applyNumberFormat="1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>
      <alignment horizontal="center" vertical="center"/>
    </xf>
    <xf numFmtId="177" fontId="34" fillId="0" borderId="19" xfId="150" applyNumberFormat="1" applyFont="1" applyFill="1" applyBorder="1" applyAlignment="1" applyProtection="1">
      <alignment horizontal="center" vertical="center"/>
      <protection/>
    </xf>
    <xf numFmtId="1" fontId="34" fillId="0" borderId="19" xfId="0" applyNumberFormat="1" applyFont="1" applyFill="1" applyBorder="1" applyAlignment="1">
      <alignment horizontal="center" vertical="center"/>
    </xf>
    <xf numFmtId="177" fontId="34" fillId="55" borderId="19" xfId="150" applyNumberFormat="1" applyFont="1" applyFill="1" applyBorder="1" applyAlignment="1" applyProtection="1">
      <alignment horizontal="center" vertical="center"/>
      <protection locked="0"/>
    </xf>
    <xf numFmtId="0" fontId="33" fillId="55" borderId="19" xfId="0" applyFont="1" applyFill="1" applyBorder="1" applyAlignment="1">
      <alignment horizontal="center" vertical="center"/>
    </xf>
    <xf numFmtId="177" fontId="34" fillId="55" borderId="19" xfId="150" applyNumberFormat="1" applyFont="1" applyFill="1" applyBorder="1" applyAlignment="1" applyProtection="1">
      <alignment horizontal="center" vertical="center"/>
      <protection/>
    </xf>
    <xf numFmtId="1" fontId="34" fillId="55" borderId="19" xfId="0" applyNumberFormat="1" applyFont="1" applyFill="1" applyBorder="1" applyAlignment="1">
      <alignment horizontal="center" vertical="center"/>
    </xf>
    <xf numFmtId="175" fontId="27" fillId="55" borderId="19" xfId="0" applyNumberFormat="1" applyFont="1" applyFill="1" applyBorder="1" applyAlignment="1">
      <alignment horizontal="center" vertical="center"/>
    </xf>
    <xf numFmtId="0" fontId="43" fillId="0" borderId="0" xfId="150" applyFont="1" applyFill="1" applyBorder="1" applyAlignment="1" applyProtection="1">
      <alignment horizontal="center" vertical="center" wrapText="1"/>
      <protection locked="0"/>
    </xf>
    <xf numFmtId="9" fontId="34" fillId="55" borderId="20" xfId="171" applyFont="1" applyFill="1" applyBorder="1" applyAlignment="1" applyProtection="1">
      <alignment horizontal="center" vertical="center"/>
      <protection/>
    </xf>
    <xf numFmtId="0" fontId="51" fillId="55" borderId="26" xfId="0" applyFont="1" applyFill="1" applyBorder="1" applyAlignment="1">
      <alignment horizontal="center" textRotation="90" wrapText="1"/>
    </xf>
    <xf numFmtId="0" fontId="54" fillId="55" borderId="19" xfId="15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vertical="center" wrapText="1"/>
    </xf>
    <xf numFmtId="0" fontId="27" fillId="55" borderId="27" xfId="0" applyFont="1" applyFill="1" applyBorder="1" applyAlignment="1">
      <alignment horizontal="center" vertical="center"/>
    </xf>
    <xf numFmtId="0" fontId="24" fillId="55" borderId="27" xfId="154" applyFont="1" applyFill="1" applyBorder="1" applyAlignment="1">
      <alignment horizontal="left" vertical="center" wrapText="1"/>
      <protection/>
    </xf>
    <xf numFmtId="49" fontId="29" fillId="55" borderId="27" xfId="149" applyNumberFormat="1" applyFont="1" applyFill="1" applyBorder="1" applyAlignment="1">
      <alignment horizontal="center" vertical="center" wrapText="1"/>
      <protection/>
    </xf>
    <xf numFmtId="0" fontId="25" fillId="55" borderId="27" xfId="155" applyFont="1" applyFill="1" applyBorder="1" applyAlignment="1">
      <alignment horizontal="center" vertical="center" wrapText="1"/>
      <protection/>
    </xf>
    <xf numFmtId="49" fontId="23" fillId="55" borderId="27" xfId="137" applyNumberFormat="1" applyFont="1" applyFill="1" applyBorder="1" applyAlignment="1">
      <alignment horizontal="center" vertical="center" wrapText="1"/>
      <protection/>
    </xf>
    <xf numFmtId="0" fontId="29" fillId="55" borderId="27" xfId="149" applyFont="1" applyFill="1" applyBorder="1" applyAlignment="1">
      <alignment horizontal="center" vertical="center" wrapText="1"/>
      <protection/>
    </xf>
    <xf numFmtId="0" fontId="25" fillId="55" borderId="27" xfId="161" applyFont="1" applyFill="1" applyBorder="1" applyAlignment="1">
      <alignment horizontal="center" vertical="center" wrapText="1"/>
      <protection/>
    </xf>
    <xf numFmtId="0" fontId="34" fillId="55" borderId="27" xfId="148" applyFont="1" applyFill="1" applyBorder="1" applyAlignment="1">
      <alignment horizontal="center" vertical="center" wrapText="1"/>
      <protection/>
    </xf>
    <xf numFmtId="177" fontId="34" fillId="55" borderId="27" xfId="150" applyNumberFormat="1" applyFont="1" applyFill="1" applyBorder="1" applyAlignment="1" applyProtection="1">
      <alignment horizontal="center" vertical="center"/>
      <protection locked="0"/>
    </xf>
    <xf numFmtId="175" fontId="27" fillId="55" borderId="27" xfId="0" applyNumberFormat="1" applyFont="1" applyFill="1" applyBorder="1" applyAlignment="1">
      <alignment horizontal="center" vertical="center"/>
    </xf>
    <xf numFmtId="0" fontId="33" fillId="55" borderId="27" xfId="0" applyFont="1" applyFill="1" applyBorder="1" applyAlignment="1">
      <alignment horizontal="center" vertical="center"/>
    </xf>
    <xf numFmtId="177" fontId="34" fillId="55" borderId="27" xfId="150" applyNumberFormat="1" applyFont="1" applyFill="1" applyBorder="1" applyAlignment="1" applyProtection="1">
      <alignment horizontal="center" vertical="center"/>
      <protection/>
    </xf>
    <xf numFmtId="1" fontId="34" fillId="55" borderId="27" xfId="0" applyNumberFormat="1" applyFont="1" applyFill="1" applyBorder="1" applyAlignment="1">
      <alignment horizontal="center" vertical="center"/>
    </xf>
    <xf numFmtId="0" fontId="25" fillId="55" borderId="28" xfId="148" applyFont="1" applyFill="1" applyBorder="1" applyAlignment="1">
      <alignment horizontal="center" vertical="center" wrapText="1"/>
      <protection/>
    </xf>
    <xf numFmtId="0" fontId="1" fillId="0" borderId="0" xfId="152" applyFont="1" applyAlignment="1" applyProtection="1">
      <alignment vertical="center"/>
      <protection locked="0"/>
    </xf>
    <xf numFmtId="0" fontId="47" fillId="0" borderId="0" xfId="152" applyFont="1" applyAlignment="1" applyProtection="1">
      <alignment vertical="center"/>
      <protection locked="0"/>
    </xf>
    <xf numFmtId="1" fontId="1" fillId="0" borderId="0" xfId="152" applyNumberFormat="1" applyFont="1" applyAlignment="1" applyProtection="1">
      <alignment vertical="center"/>
      <protection locked="0"/>
    </xf>
    <xf numFmtId="175" fontId="1" fillId="0" borderId="0" xfId="152" applyNumberFormat="1" applyFont="1" applyAlignment="1" applyProtection="1">
      <alignment vertical="center"/>
      <protection locked="0"/>
    </xf>
    <xf numFmtId="9" fontId="33" fillId="0" borderId="0" xfId="17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32" fillId="0" borderId="1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/>
    </xf>
    <xf numFmtId="177" fontId="34" fillId="0" borderId="8" xfId="15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1" fillId="0" borderId="0" xfId="152" applyFont="1" applyAlignment="1" applyProtection="1">
      <alignment/>
      <protection locked="0"/>
    </xf>
    <xf numFmtId="0" fontId="24" fillId="0" borderId="0" xfId="152" applyFont="1" applyFill="1" applyAlignment="1" applyProtection="1">
      <alignment/>
      <protection locked="0"/>
    </xf>
    <xf numFmtId="0" fontId="56" fillId="0" borderId="0" xfId="152" applyFont="1" applyAlignment="1" applyProtection="1">
      <alignment/>
      <protection locked="0"/>
    </xf>
    <xf numFmtId="0" fontId="56" fillId="0" borderId="0" xfId="152" applyFont="1" applyFill="1" applyAlignment="1" applyProtection="1">
      <alignment/>
      <protection locked="0"/>
    </xf>
    <xf numFmtId="0" fontId="24" fillId="0" borderId="0" xfId="152" applyFont="1" applyAlignment="1" applyProtection="1">
      <alignment/>
      <protection locked="0"/>
    </xf>
    <xf numFmtId="1" fontId="1" fillId="0" borderId="0" xfId="152" applyNumberFormat="1" applyFont="1" applyAlignment="1" applyProtection="1">
      <alignment/>
      <protection locked="0"/>
    </xf>
    <xf numFmtId="175" fontId="1" fillId="0" borderId="0" xfId="152" applyNumberFormat="1" applyFont="1" applyAlignment="1" applyProtection="1">
      <alignment/>
      <protection locked="0"/>
    </xf>
    <xf numFmtId="0" fontId="53" fillId="0" borderId="20" xfId="148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/>
    </xf>
    <xf numFmtId="0" fontId="21" fillId="0" borderId="19" xfId="157" applyFont="1" applyFill="1" applyBorder="1" applyAlignment="1">
      <alignment horizontal="center" vertical="center" wrapText="1"/>
      <protection/>
    </xf>
    <xf numFmtId="0" fontId="51" fillId="0" borderId="19" xfId="0" applyFont="1" applyFill="1" applyBorder="1" applyAlignment="1">
      <alignment horizontal="center" textRotation="90"/>
    </xf>
    <xf numFmtId="0" fontId="51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textRotation="90" wrapText="1"/>
    </xf>
    <xf numFmtId="0" fontId="57" fillId="0" borderId="19" xfId="0" applyFont="1" applyFill="1" applyBorder="1" applyAlignment="1">
      <alignment horizontal="center" vertical="center"/>
    </xf>
    <xf numFmtId="175" fontId="35" fillId="0" borderId="19" xfId="0" applyNumberFormat="1" applyFont="1" applyFill="1" applyBorder="1" applyAlignment="1">
      <alignment horizontal="center" vertical="center"/>
    </xf>
    <xf numFmtId="0" fontId="21" fillId="0" borderId="24" xfId="156" applyFont="1" applyFill="1" applyBorder="1" applyAlignment="1">
      <alignment horizontal="center" vertical="center" wrapText="1"/>
      <protection/>
    </xf>
    <xf numFmtId="0" fontId="51" fillId="0" borderId="24" xfId="157" applyFont="1" applyFill="1" applyBorder="1" applyAlignment="1">
      <alignment horizontal="center" vertical="center" wrapText="1"/>
      <protection/>
    </xf>
    <xf numFmtId="0" fontId="25" fillId="0" borderId="24" xfId="156" applyFont="1" applyFill="1" applyBorder="1" applyAlignment="1">
      <alignment horizontal="center" vertical="center" textRotation="90" wrapText="1"/>
      <protection/>
    </xf>
    <xf numFmtId="0" fontId="34" fillId="0" borderId="24" xfId="156" applyFont="1" applyFill="1" applyBorder="1" applyAlignment="1">
      <alignment horizontal="center" vertical="center" textRotation="90" wrapText="1"/>
      <protection/>
    </xf>
    <xf numFmtId="0" fontId="35" fillId="0" borderId="0" xfId="150" applyFont="1" applyFill="1" applyBorder="1" applyAlignment="1" applyProtection="1">
      <alignment vertical="center" wrapText="1"/>
      <protection locked="0"/>
    </xf>
    <xf numFmtId="0" fontId="54" fillId="0" borderId="27" xfId="156" applyFont="1" applyFill="1" applyBorder="1" applyAlignment="1">
      <alignment horizontal="center" vertical="center"/>
      <protection/>
    </xf>
    <xf numFmtId="177" fontId="41" fillId="0" borderId="27" xfId="156" applyNumberFormat="1" applyFont="1" applyFill="1" applyBorder="1" applyAlignment="1">
      <alignment horizontal="center" vertical="center"/>
      <protection/>
    </xf>
    <xf numFmtId="177" fontId="41" fillId="0" borderId="27" xfId="151" applyNumberFormat="1" applyFont="1" applyFill="1" applyBorder="1" applyAlignment="1">
      <alignment horizontal="center" vertical="center"/>
      <protection/>
    </xf>
    <xf numFmtId="2" fontId="46" fillId="0" borderId="27" xfId="151" applyNumberFormat="1" applyFont="1" applyFill="1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24" fillId="56" borderId="19" xfId="154" applyFont="1" applyFill="1" applyBorder="1" applyAlignment="1">
      <alignment horizontal="left" vertical="center" wrapText="1"/>
      <protection/>
    </xf>
    <xf numFmtId="49" fontId="23" fillId="56" borderId="19" xfId="154" applyNumberFormat="1" applyFont="1" applyFill="1" applyBorder="1" applyAlignment="1">
      <alignment horizontal="center" vertical="center" wrapText="1"/>
      <protection/>
    </xf>
    <xf numFmtId="0" fontId="25" fillId="56" borderId="19" xfId="155" applyFont="1" applyFill="1" applyBorder="1" applyAlignment="1">
      <alignment horizontal="center" vertical="center" wrapText="1"/>
      <protection/>
    </xf>
    <xf numFmtId="0" fontId="25" fillId="56" borderId="19" xfId="161" applyFont="1" applyFill="1" applyBorder="1" applyAlignment="1">
      <alignment horizontal="center" vertical="center"/>
      <protection/>
    </xf>
    <xf numFmtId="0" fontId="25" fillId="56" borderId="19" xfId="161" applyFont="1" applyFill="1" applyBorder="1" applyAlignment="1">
      <alignment horizontal="center" vertical="center" wrapText="1"/>
      <protection/>
    </xf>
    <xf numFmtId="0" fontId="29" fillId="56" borderId="19" xfId="149" applyFont="1" applyFill="1" applyBorder="1" applyAlignment="1">
      <alignment horizontal="center" vertical="center" wrapText="1"/>
      <protection/>
    </xf>
    <xf numFmtId="0" fontId="25" fillId="56" borderId="19" xfId="163" applyFont="1" applyFill="1" applyBorder="1" applyAlignment="1">
      <alignment horizontal="center" vertical="center" wrapText="1"/>
      <protection/>
    </xf>
    <xf numFmtId="49" fontId="23" fillId="56" borderId="19" xfId="137" applyNumberFormat="1" applyFont="1" applyFill="1" applyBorder="1" applyAlignment="1">
      <alignment horizontal="center" vertical="center" wrapText="1"/>
      <protection/>
    </xf>
    <xf numFmtId="0" fontId="25" fillId="56" borderId="19" xfId="162" applyFont="1" applyFill="1" applyBorder="1" applyAlignment="1">
      <alignment horizontal="center" vertical="center" wrapText="1"/>
      <protection/>
    </xf>
    <xf numFmtId="0" fontId="24" fillId="56" borderId="19" xfId="162" applyFont="1" applyFill="1" applyBorder="1" applyAlignment="1">
      <alignment horizontal="left" vertical="center" wrapText="1"/>
      <protection/>
    </xf>
    <xf numFmtId="0" fontId="24" fillId="56" borderId="19" xfId="163" applyFont="1" applyFill="1" applyBorder="1" applyAlignment="1">
      <alignment horizontal="left" vertical="center" wrapText="1"/>
      <protection/>
    </xf>
    <xf numFmtId="0" fontId="24" fillId="56" borderId="19" xfId="149" applyFont="1" applyFill="1" applyBorder="1" applyAlignment="1">
      <alignment horizontal="left" vertical="center" wrapText="1"/>
      <protection/>
    </xf>
    <xf numFmtId="49" fontId="29" fillId="56" borderId="19" xfId="149" applyNumberFormat="1" applyFont="1" applyFill="1" applyBorder="1" applyAlignment="1">
      <alignment horizontal="center" vertical="center" wrapText="1"/>
      <protection/>
    </xf>
    <xf numFmtId="49" fontId="25" fillId="56" borderId="19" xfId="162" applyNumberFormat="1" applyFont="1" applyFill="1" applyBorder="1" applyAlignment="1">
      <alignment horizontal="center" vertical="center" wrapText="1"/>
      <protection/>
    </xf>
    <xf numFmtId="0" fontId="25" fillId="56" borderId="19" xfId="162" applyFont="1" applyFill="1" applyBorder="1" applyAlignment="1">
      <alignment horizontal="center" vertical="center"/>
      <protection/>
    </xf>
    <xf numFmtId="0" fontId="25" fillId="56" borderId="19" xfId="154" applyFont="1" applyFill="1" applyBorder="1" applyAlignment="1">
      <alignment horizontal="center" vertical="center" wrapText="1"/>
      <protection/>
    </xf>
    <xf numFmtId="49" fontId="23" fillId="56" borderId="19" xfId="161" applyNumberFormat="1" applyFont="1" applyFill="1" applyBorder="1" applyAlignment="1">
      <alignment horizontal="center" vertical="center" wrapText="1"/>
      <protection/>
    </xf>
    <xf numFmtId="49" fontId="25" fillId="56" borderId="19" xfId="130" applyNumberFormat="1" applyFont="1" applyFill="1" applyBorder="1" applyAlignment="1">
      <alignment horizontal="center" vertical="center" wrapText="1"/>
      <protection/>
    </xf>
    <xf numFmtId="0" fontId="28" fillId="56" borderId="19" xfId="149" applyFont="1" applyFill="1" applyBorder="1" applyAlignment="1">
      <alignment horizontal="left" vertical="center" wrapText="1"/>
      <protection/>
    </xf>
    <xf numFmtId="0" fontId="24" fillId="56" borderId="27" xfId="154" applyFont="1" applyFill="1" applyBorder="1" applyAlignment="1">
      <alignment horizontal="left" vertical="center" wrapText="1"/>
      <protection/>
    </xf>
    <xf numFmtId="0" fontId="27" fillId="56" borderId="19" xfId="154" applyFont="1" applyFill="1" applyBorder="1" applyAlignment="1">
      <alignment horizontal="left" vertical="center" wrapText="1"/>
      <protection/>
    </xf>
    <xf numFmtId="49" fontId="33" fillId="56" borderId="19" xfId="154" applyNumberFormat="1" applyFont="1" applyFill="1" applyBorder="1" applyAlignment="1">
      <alignment horizontal="center" vertical="center" wrapText="1"/>
      <protection/>
    </xf>
    <xf numFmtId="0" fontId="34" fillId="56" borderId="19" xfId="155" applyFont="1" applyFill="1" applyBorder="1" applyAlignment="1">
      <alignment horizontal="center" vertical="center" wrapText="1"/>
      <protection/>
    </xf>
    <xf numFmtId="0" fontId="27" fillId="56" borderId="27" xfId="163" applyFont="1" applyFill="1" applyBorder="1" applyAlignment="1">
      <alignment horizontal="left" vertical="center" wrapText="1"/>
      <protection/>
    </xf>
    <xf numFmtId="49" fontId="38" fillId="56" borderId="19" xfId="149" applyNumberFormat="1" applyFont="1" applyFill="1" applyBorder="1" applyAlignment="1">
      <alignment horizontal="center" vertical="center" wrapText="1"/>
      <protection/>
    </xf>
    <xf numFmtId="0" fontId="38" fillId="56" borderId="19" xfId="149" applyFont="1" applyFill="1" applyBorder="1" applyAlignment="1">
      <alignment horizontal="center" vertical="center" wrapText="1"/>
      <protection/>
    </xf>
    <xf numFmtId="0" fontId="27" fillId="56" borderId="19" xfId="163" applyFont="1" applyFill="1" applyBorder="1" applyAlignment="1">
      <alignment horizontal="left" vertical="center" wrapText="1"/>
      <protection/>
    </xf>
    <xf numFmtId="49" fontId="33" fillId="56" borderId="19" xfId="137" applyNumberFormat="1" applyFont="1" applyFill="1" applyBorder="1" applyAlignment="1">
      <alignment horizontal="center" vertical="center" wrapText="1"/>
      <protection/>
    </xf>
    <xf numFmtId="0" fontId="34" fillId="56" borderId="19" xfId="161" applyFont="1" applyFill="1" applyBorder="1" applyAlignment="1">
      <alignment horizontal="center" vertical="center" wrapText="1"/>
      <protection/>
    </xf>
    <xf numFmtId="0" fontId="34" fillId="56" borderId="19" xfId="162" applyFont="1" applyFill="1" applyBorder="1" applyAlignment="1">
      <alignment horizontal="center" vertical="center" wrapText="1"/>
      <protection/>
    </xf>
    <xf numFmtId="0" fontId="60" fillId="56" borderId="19" xfId="149" applyFont="1" applyFill="1" applyBorder="1" applyAlignment="1">
      <alignment horizontal="left" vertical="center" wrapText="1"/>
      <protection/>
    </xf>
    <xf numFmtId="0" fontId="58" fillId="0" borderId="8" xfId="0" applyFont="1" applyFill="1" applyBorder="1" applyAlignment="1">
      <alignment horizontal="center" vertical="center"/>
    </xf>
    <xf numFmtId="177" fontId="54" fillId="0" borderId="8" xfId="150" applyNumberFormat="1" applyFont="1" applyFill="1" applyBorder="1" applyAlignment="1" applyProtection="1">
      <alignment horizontal="center" vertical="center"/>
      <protection locked="0"/>
    </xf>
    <xf numFmtId="177" fontId="54" fillId="0" borderId="8" xfId="150" applyNumberFormat="1" applyFont="1" applyFill="1" applyBorder="1" applyAlignment="1" applyProtection="1">
      <alignment horizontal="center" vertical="center"/>
      <protection/>
    </xf>
    <xf numFmtId="1" fontId="54" fillId="0" borderId="8" xfId="0" applyNumberFormat="1" applyFont="1" applyFill="1" applyBorder="1" applyAlignment="1">
      <alignment horizontal="center" vertical="center"/>
    </xf>
    <xf numFmtId="0" fontId="34" fillId="56" borderId="0" xfId="147" applyFont="1" applyFill="1" applyBorder="1" applyAlignment="1" applyProtection="1">
      <alignment horizontal="center" vertical="top"/>
      <protection/>
    </xf>
    <xf numFmtId="0" fontId="34" fillId="56" borderId="0" xfId="147" applyFont="1" applyFill="1" applyBorder="1" applyAlignment="1" applyProtection="1">
      <alignment horizontal="center" vertical="top"/>
      <protection locked="0"/>
    </xf>
    <xf numFmtId="0" fontId="37" fillId="56" borderId="0" xfId="147" applyFont="1" applyFill="1" applyBorder="1" applyAlignment="1" applyProtection="1">
      <alignment horizontal="center" vertical="top"/>
      <protection locked="0"/>
    </xf>
    <xf numFmtId="0" fontId="32" fillId="56" borderId="0" xfId="147" applyFont="1" applyFill="1" applyBorder="1" applyAlignment="1" applyProtection="1">
      <alignment horizontal="center" vertical="top"/>
      <protection locked="0"/>
    </xf>
    <xf numFmtId="0" fontId="37" fillId="56" borderId="0" xfId="147" applyFont="1" applyFill="1" applyBorder="1" applyAlignment="1" applyProtection="1">
      <alignment vertical="top"/>
      <protection locked="0"/>
    </xf>
    <xf numFmtId="0" fontId="25" fillId="56" borderId="0" xfId="147" applyFont="1" applyFill="1" applyBorder="1" applyAlignment="1" applyProtection="1">
      <alignment horizontal="center" vertical="top"/>
      <protection locked="0"/>
    </xf>
    <xf numFmtId="1" fontId="34" fillId="56" borderId="0" xfId="147" applyNumberFormat="1" applyFont="1" applyFill="1" applyBorder="1" applyAlignment="1" applyProtection="1">
      <alignment horizontal="center" vertical="top"/>
      <protection/>
    </xf>
    <xf numFmtId="175" fontId="34" fillId="56" borderId="0" xfId="147" applyNumberFormat="1" applyFont="1" applyFill="1" applyBorder="1" applyAlignment="1" applyProtection="1">
      <alignment horizontal="center" vertical="top"/>
      <protection/>
    </xf>
    <xf numFmtId="0" fontId="33" fillId="56" borderId="0" xfId="147" applyFont="1" applyFill="1" applyBorder="1" applyAlignment="1" applyProtection="1">
      <alignment horizontal="center" vertical="top" shrinkToFit="1"/>
      <protection locked="0"/>
    </xf>
    <xf numFmtId="176" fontId="34" fillId="56" borderId="0" xfId="147" applyNumberFormat="1" applyFont="1" applyFill="1" applyBorder="1" applyAlignment="1" applyProtection="1">
      <alignment horizontal="center" vertical="top"/>
      <protection/>
    </xf>
    <xf numFmtId="0" fontId="34" fillId="56" borderId="0" xfId="147" applyFont="1" applyFill="1" applyBorder="1" applyAlignment="1" applyProtection="1">
      <alignment vertical="top"/>
      <protection locked="0"/>
    </xf>
    <xf numFmtId="0" fontId="34" fillId="56" borderId="0" xfId="147" applyFont="1" applyFill="1" applyProtection="1">
      <alignment/>
      <protection locked="0"/>
    </xf>
    <xf numFmtId="0" fontId="49" fillId="56" borderId="0" xfId="0" applyFont="1" applyFill="1" applyAlignment="1">
      <alignment vertical="center"/>
    </xf>
    <xf numFmtId="0" fontId="34" fillId="57" borderId="0" xfId="0" applyFont="1" applyFill="1" applyAlignment="1">
      <alignment vertical="center"/>
    </xf>
    <xf numFmtId="9" fontId="34" fillId="56" borderId="0" xfId="171" applyFont="1" applyFill="1" applyBorder="1" applyAlignment="1" applyProtection="1">
      <alignment horizontal="center" vertical="center"/>
      <protection/>
    </xf>
    <xf numFmtId="0" fontId="34" fillId="56" borderId="0" xfId="0" applyFont="1" applyFill="1" applyAlignment="1">
      <alignment horizontal="center" vertical="center"/>
    </xf>
    <xf numFmtId="0" fontId="22" fillId="56" borderId="0" xfId="0" applyFont="1" applyFill="1" applyAlignment="1">
      <alignment wrapText="1"/>
    </xf>
    <xf numFmtId="0" fontId="27" fillId="56" borderId="0" xfId="0" applyFont="1" applyFill="1" applyBorder="1" applyAlignment="1">
      <alignment horizontal="left" wrapText="1"/>
    </xf>
    <xf numFmtId="0" fontId="24" fillId="56" borderId="0" xfId="0" applyFont="1" applyFill="1" applyBorder="1" applyAlignment="1">
      <alignment horizontal="left" wrapText="1"/>
    </xf>
    <xf numFmtId="0" fontId="27" fillId="56" borderId="0" xfId="0" applyFont="1" applyFill="1" applyBorder="1" applyAlignment="1">
      <alignment horizontal="center" wrapText="1"/>
    </xf>
    <xf numFmtId="0" fontId="27" fillId="56" borderId="0" xfId="0" applyFont="1" applyFill="1" applyAlignment="1">
      <alignment/>
    </xf>
    <xf numFmtId="0" fontId="21" fillId="56" borderId="22" xfId="157" applyFont="1" applyFill="1" applyBorder="1" applyAlignment="1">
      <alignment horizontal="center" vertical="center" wrapText="1"/>
      <protection/>
    </xf>
    <xf numFmtId="0" fontId="37" fillId="56" borderId="0" xfId="0" applyFont="1" applyFill="1" applyAlignment="1">
      <alignment/>
    </xf>
    <xf numFmtId="0" fontId="21" fillId="56" borderId="0" xfId="157" applyFont="1" applyFill="1" applyBorder="1" applyAlignment="1">
      <alignment horizontal="center" vertical="center" wrapText="1"/>
      <protection/>
    </xf>
    <xf numFmtId="0" fontId="51" fillId="56" borderId="23" xfId="0" applyFont="1" applyFill="1" applyBorder="1" applyAlignment="1">
      <alignment horizontal="center" textRotation="90"/>
    </xf>
    <xf numFmtId="0" fontId="51" fillId="56" borderId="24" xfId="0" applyFont="1" applyFill="1" applyBorder="1" applyAlignment="1">
      <alignment horizontal="center" vertical="center"/>
    </xf>
    <xf numFmtId="0" fontId="51" fillId="56" borderId="25" xfId="0" applyFont="1" applyFill="1" applyBorder="1" applyAlignment="1">
      <alignment horizontal="center" textRotation="90" wrapText="1"/>
    </xf>
    <xf numFmtId="0" fontId="51" fillId="56" borderId="26" xfId="0" applyFont="1" applyFill="1" applyBorder="1" applyAlignment="1">
      <alignment horizontal="center" textRotation="90" wrapText="1"/>
    </xf>
    <xf numFmtId="0" fontId="32" fillId="56" borderId="0" xfId="0" applyFont="1" applyFill="1" applyAlignment="1">
      <alignment/>
    </xf>
    <xf numFmtId="0" fontId="45" fillId="56" borderId="19" xfId="0" applyFont="1" applyFill="1" applyBorder="1" applyAlignment="1">
      <alignment horizontal="center" vertical="center"/>
    </xf>
    <xf numFmtId="175" fontId="27" fillId="56" borderId="19" xfId="0" applyNumberFormat="1" applyFont="1" applyFill="1" applyBorder="1" applyAlignment="1">
      <alignment horizontal="center" vertical="center"/>
    </xf>
    <xf numFmtId="0" fontId="33" fillId="56" borderId="19" xfId="0" applyFont="1" applyFill="1" applyBorder="1" applyAlignment="1">
      <alignment horizontal="center" vertical="center"/>
    </xf>
    <xf numFmtId="0" fontId="32" fillId="57" borderId="0" xfId="0" applyFont="1" applyFill="1" applyAlignment="1">
      <alignment/>
    </xf>
    <xf numFmtId="0" fontId="34" fillId="56" borderId="19" xfId="148" applyFont="1" applyFill="1" applyBorder="1" applyAlignment="1">
      <alignment horizontal="center" vertical="center" wrapText="1"/>
      <protection/>
    </xf>
    <xf numFmtId="177" fontId="34" fillId="56" borderId="19" xfId="150" applyNumberFormat="1" applyFont="1" applyFill="1" applyBorder="1" applyAlignment="1" applyProtection="1">
      <alignment horizontal="center" vertical="center"/>
      <protection locked="0"/>
    </xf>
    <xf numFmtId="177" fontId="34" fillId="56" borderId="19" xfId="150" applyNumberFormat="1" applyFont="1" applyFill="1" applyBorder="1" applyAlignment="1" applyProtection="1">
      <alignment horizontal="center" vertical="center"/>
      <protection/>
    </xf>
    <xf numFmtId="1" fontId="34" fillId="56" borderId="19" xfId="0" applyNumberFormat="1" applyFont="1" applyFill="1" applyBorder="1" applyAlignment="1">
      <alignment horizontal="center" vertical="center"/>
    </xf>
    <xf numFmtId="0" fontId="41" fillId="56" borderId="0" xfId="0" applyFont="1" applyFill="1" applyBorder="1" applyAlignment="1">
      <alignment/>
    </xf>
    <xf numFmtId="0" fontId="41" fillId="56" borderId="0" xfId="0" applyFont="1" applyFill="1" applyAlignment="1">
      <alignment/>
    </xf>
    <xf numFmtId="0" fontId="41" fillId="56" borderId="0" xfId="152" applyFont="1" applyFill="1" applyAlignment="1" applyProtection="1">
      <alignment/>
      <protection locked="0"/>
    </xf>
    <xf numFmtId="0" fontId="30" fillId="56" borderId="0" xfId="152" applyFont="1" applyFill="1" applyAlignment="1" applyProtection="1">
      <alignment/>
      <protection locked="0"/>
    </xf>
    <xf numFmtId="0" fontId="1" fillId="56" borderId="0" xfId="152" applyFont="1" applyFill="1" applyAlignment="1" applyProtection="1">
      <alignment vertical="center"/>
      <protection locked="0"/>
    </xf>
    <xf numFmtId="0" fontId="40" fillId="56" borderId="0" xfId="152" applyFont="1" applyFill="1" applyAlignment="1" applyProtection="1">
      <alignment vertical="center"/>
      <protection locked="0"/>
    </xf>
    <xf numFmtId="0" fontId="47" fillId="56" borderId="0" xfId="152" applyFont="1" applyFill="1" applyAlignment="1" applyProtection="1">
      <alignment vertical="center"/>
      <protection locked="0"/>
    </xf>
    <xf numFmtId="0" fontId="31" fillId="56" borderId="0" xfId="152" applyFont="1" applyFill="1" applyAlignment="1" applyProtection="1">
      <alignment vertical="center"/>
      <protection locked="0"/>
    </xf>
    <xf numFmtId="1" fontId="1" fillId="56" borderId="0" xfId="152" applyNumberFormat="1" applyFont="1" applyFill="1" applyAlignment="1" applyProtection="1">
      <alignment vertical="center"/>
      <protection locked="0"/>
    </xf>
    <xf numFmtId="175" fontId="1" fillId="56" borderId="0" xfId="152" applyNumberFormat="1" applyFont="1" applyFill="1" applyAlignment="1" applyProtection="1">
      <alignment vertical="center"/>
      <protection locked="0"/>
    </xf>
    <xf numFmtId="0" fontId="34" fillId="56" borderId="30" xfId="162" applyFont="1" applyFill="1" applyBorder="1" applyAlignment="1">
      <alignment horizontal="center" vertical="center"/>
      <protection/>
    </xf>
    <xf numFmtId="0" fontId="27" fillId="56" borderId="30" xfId="163" applyFont="1" applyFill="1" applyBorder="1" applyAlignment="1">
      <alignment horizontal="left" vertical="center" wrapText="1"/>
      <protection/>
    </xf>
    <xf numFmtId="49" fontId="33" fillId="56" borderId="30" xfId="137" applyNumberFormat="1" applyFont="1" applyFill="1" applyBorder="1" applyAlignment="1">
      <alignment horizontal="center" vertical="center" wrapText="1"/>
      <protection/>
    </xf>
    <xf numFmtId="0" fontId="34" fillId="56" borderId="30" xfId="162" applyFont="1" applyFill="1" applyBorder="1" applyAlignment="1">
      <alignment horizontal="center" vertical="center" wrapText="1"/>
      <protection/>
    </xf>
    <xf numFmtId="0" fontId="27" fillId="56" borderId="30" xfId="154" applyFont="1" applyFill="1" applyBorder="1" applyAlignment="1">
      <alignment horizontal="left" vertical="center" wrapText="1"/>
      <protection/>
    </xf>
    <xf numFmtId="49" fontId="33" fillId="56" borderId="30" xfId="154" applyNumberFormat="1" applyFont="1" applyFill="1" applyBorder="1" applyAlignment="1">
      <alignment horizontal="center" vertical="center" wrapText="1"/>
      <protection/>
    </xf>
    <xf numFmtId="0" fontId="34" fillId="56" borderId="30" xfId="155" applyFont="1" applyFill="1" applyBorder="1" applyAlignment="1">
      <alignment horizontal="center" vertical="center" wrapText="1"/>
      <protection/>
    </xf>
    <xf numFmtId="0" fontId="60" fillId="56" borderId="30" xfId="149" applyFont="1" applyFill="1" applyBorder="1" applyAlignment="1">
      <alignment horizontal="left" vertical="center" wrapText="1"/>
      <protection/>
    </xf>
    <xf numFmtId="0" fontId="38" fillId="56" borderId="30" xfId="149" applyFont="1" applyFill="1" applyBorder="1" applyAlignment="1">
      <alignment horizontal="center" vertical="center" wrapText="1"/>
      <protection/>
    </xf>
    <xf numFmtId="0" fontId="27" fillId="56" borderId="30" xfId="162" applyFont="1" applyFill="1" applyBorder="1" applyAlignment="1">
      <alignment horizontal="left" vertical="center" wrapText="1"/>
      <protection/>
    </xf>
    <xf numFmtId="49" fontId="33" fillId="56" borderId="30" xfId="155" applyNumberFormat="1" applyFont="1" applyFill="1" applyBorder="1" applyAlignment="1">
      <alignment horizontal="center" vertical="center" wrapText="1"/>
      <protection/>
    </xf>
    <xf numFmtId="49" fontId="34" fillId="56" borderId="30" xfId="162" applyNumberFormat="1" applyFont="1" applyFill="1" applyBorder="1" applyAlignment="1">
      <alignment horizontal="center" vertical="center" wrapText="1"/>
      <protection/>
    </xf>
    <xf numFmtId="0" fontId="27" fillId="56" borderId="30" xfId="149" applyFont="1" applyFill="1" applyBorder="1" applyAlignment="1">
      <alignment horizontal="left" vertical="center" wrapText="1"/>
      <protection/>
    </xf>
    <xf numFmtId="49" fontId="38" fillId="56" borderId="30" xfId="149" applyNumberFormat="1" applyFont="1" applyFill="1" applyBorder="1" applyAlignment="1">
      <alignment horizontal="center" vertical="center" wrapText="1"/>
      <protection/>
    </xf>
    <xf numFmtId="0" fontId="24" fillId="56" borderId="27" xfId="162" applyFont="1" applyFill="1" applyBorder="1" applyAlignment="1">
      <alignment horizontal="left" vertical="center" wrapText="1"/>
      <protection/>
    </xf>
    <xf numFmtId="0" fontId="34" fillId="56" borderId="30" xfId="154" applyFont="1" applyFill="1" applyBorder="1" applyAlignment="1">
      <alignment horizontal="center" vertical="center" wrapText="1"/>
      <protection/>
    </xf>
    <xf numFmtId="0" fontId="34" fillId="56" borderId="19" xfId="154" applyFont="1" applyFill="1" applyBorder="1" applyAlignment="1">
      <alignment horizontal="center" vertical="center" wrapText="1"/>
      <protection/>
    </xf>
    <xf numFmtId="0" fontId="45" fillId="0" borderId="31" xfId="0" applyFont="1" applyFill="1" applyBorder="1" applyAlignment="1">
      <alignment horizontal="center" vertical="center"/>
    </xf>
    <xf numFmtId="175" fontId="35" fillId="0" borderId="32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77" fontId="54" fillId="0" borderId="32" xfId="150" applyNumberFormat="1" applyFont="1" applyFill="1" applyBorder="1" applyAlignment="1" applyProtection="1">
      <alignment horizontal="center" vertical="center"/>
      <protection locked="0"/>
    </xf>
    <xf numFmtId="177" fontId="54" fillId="0" borderId="32" xfId="150" applyNumberFormat="1" applyFont="1" applyFill="1" applyBorder="1" applyAlignment="1" applyProtection="1">
      <alignment horizontal="center" vertical="center"/>
      <protection/>
    </xf>
    <xf numFmtId="1" fontId="54" fillId="0" borderId="32" xfId="0" applyNumberFormat="1" applyFont="1" applyFill="1" applyBorder="1" applyAlignment="1">
      <alignment horizontal="center" vertical="center"/>
    </xf>
    <xf numFmtId="175" fontId="35" fillId="0" borderId="27" xfId="0" applyNumberFormat="1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9" fontId="33" fillId="0" borderId="30" xfId="171" applyFont="1" applyFill="1" applyBorder="1" applyAlignment="1" applyProtection="1">
      <alignment/>
      <protection/>
    </xf>
    <xf numFmtId="0" fontId="21" fillId="0" borderId="24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textRotation="90" wrapText="1"/>
    </xf>
    <xf numFmtId="0" fontId="32" fillId="0" borderId="24" xfId="0" applyFont="1" applyFill="1" applyBorder="1" applyAlignment="1">
      <alignment horizontal="center" vertical="center" wrapText="1"/>
    </xf>
    <xf numFmtId="49" fontId="34" fillId="56" borderId="30" xfId="130" applyNumberFormat="1" applyFont="1" applyFill="1" applyBorder="1" applyAlignment="1">
      <alignment horizontal="center" vertical="center" wrapText="1"/>
      <protection/>
    </xf>
    <xf numFmtId="0" fontId="41" fillId="56" borderId="0" xfId="152" applyFont="1" applyFill="1" applyAlignment="1" applyProtection="1">
      <alignment vertical="center"/>
      <protection locked="0"/>
    </xf>
    <xf numFmtId="0" fontId="27" fillId="56" borderId="19" xfId="162" applyFont="1" applyFill="1" applyBorder="1" applyAlignment="1">
      <alignment horizontal="left" vertical="center" wrapText="1"/>
      <protection/>
    </xf>
    <xf numFmtId="49" fontId="34" fillId="56" borderId="19" xfId="162" applyNumberFormat="1" applyFont="1" applyFill="1" applyBorder="1" applyAlignment="1">
      <alignment horizontal="center" vertical="center" wrapText="1"/>
      <protection/>
    </xf>
    <xf numFmtId="0" fontId="34" fillId="56" borderId="19" xfId="162" applyFont="1" applyFill="1" applyBorder="1" applyAlignment="1">
      <alignment horizontal="center" vertical="center"/>
      <protection/>
    </xf>
    <xf numFmtId="49" fontId="34" fillId="56" borderId="19" xfId="130" applyNumberFormat="1" applyFont="1" applyFill="1" applyBorder="1" applyAlignment="1">
      <alignment horizontal="center" vertical="center" wrapText="1"/>
      <protection/>
    </xf>
    <xf numFmtId="0" fontId="27" fillId="56" borderId="27" xfId="162" applyFont="1" applyFill="1" applyBorder="1" applyAlignment="1">
      <alignment horizontal="left" vertical="center" wrapText="1"/>
      <protection/>
    </xf>
    <xf numFmtId="49" fontId="33" fillId="56" borderId="19" xfId="161" applyNumberFormat="1" applyFont="1" applyFill="1" applyBorder="1" applyAlignment="1">
      <alignment horizontal="center" vertical="center" wrapText="1"/>
      <protection/>
    </xf>
    <xf numFmtId="0" fontId="38" fillId="56" borderId="19" xfId="0" applyFont="1" applyFill="1" applyBorder="1" applyAlignment="1">
      <alignment horizontal="center" vertical="center" wrapText="1"/>
    </xf>
    <xf numFmtId="0" fontId="34" fillId="56" borderId="19" xfId="163" applyFont="1" applyFill="1" applyBorder="1" applyAlignment="1">
      <alignment horizontal="center" vertical="center" wrapText="1"/>
      <protection/>
    </xf>
    <xf numFmtId="0" fontId="34" fillId="56" borderId="19" xfId="161" applyFont="1" applyFill="1" applyBorder="1" applyAlignment="1">
      <alignment horizontal="center" vertical="center"/>
      <protection/>
    </xf>
    <xf numFmtId="49" fontId="34" fillId="56" borderId="19" xfId="160" applyNumberFormat="1" applyFont="1" applyFill="1" applyBorder="1" applyAlignment="1">
      <alignment horizontal="center" vertical="center" wrapText="1"/>
      <protection/>
    </xf>
    <xf numFmtId="0" fontId="34" fillId="56" borderId="19" xfId="162" applyFont="1" applyFill="1" applyBorder="1" applyAlignment="1">
      <alignment horizontal="left" vertical="center" wrapText="1"/>
      <protection/>
    </xf>
    <xf numFmtId="0" fontId="27" fillId="56" borderId="19" xfId="0" applyFont="1" applyFill="1" applyBorder="1" applyAlignment="1">
      <alignment vertical="center" wrapText="1"/>
    </xf>
    <xf numFmtId="49" fontId="34" fillId="56" borderId="19" xfId="0" applyNumberFormat="1" applyFont="1" applyFill="1" applyBorder="1" applyAlignment="1">
      <alignment horizontal="center" vertical="center"/>
    </xf>
    <xf numFmtId="0" fontId="34" fillId="56" borderId="19" xfId="0" applyFont="1" applyFill="1" applyBorder="1" applyAlignment="1">
      <alignment horizontal="center" vertical="center"/>
    </xf>
    <xf numFmtId="0" fontId="27" fillId="56" borderId="19" xfId="163" applyFont="1" applyFill="1" applyBorder="1" applyAlignment="1">
      <alignment horizontal="left" vertical="top" wrapText="1"/>
      <protection/>
    </xf>
    <xf numFmtId="0" fontId="34" fillId="56" borderId="33" xfId="155" applyFont="1" applyFill="1" applyBorder="1" applyAlignment="1">
      <alignment horizontal="center" vertical="center" wrapText="1"/>
      <protection/>
    </xf>
    <xf numFmtId="49" fontId="34" fillId="56" borderId="20" xfId="130" applyNumberFormat="1" applyFont="1" applyFill="1" applyBorder="1" applyAlignment="1">
      <alignment horizontal="center" vertical="center" wrapText="1"/>
      <protection/>
    </xf>
    <xf numFmtId="0" fontId="35" fillId="56" borderId="19" xfId="160" applyFont="1" applyFill="1" applyBorder="1" applyAlignment="1">
      <alignment horizontal="left" vertical="center" wrapText="1"/>
      <protection/>
    </xf>
    <xf numFmtId="49" fontId="36" fillId="56" borderId="19" xfId="149" applyNumberFormat="1" applyFont="1" applyFill="1" applyBorder="1" applyAlignment="1">
      <alignment horizontal="center" vertical="center" wrapText="1"/>
      <protection/>
    </xf>
    <xf numFmtId="0" fontId="54" fillId="56" borderId="19" xfId="162" applyFont="1" applyFill="1" applyBorder="1" applyAlignment="1">
      <alignment horizontal="center" vertical="center"/>
      <protection/>
    </xf>
    <xf numFmtId="0" fontId="35" fillId="56" borderId="27" xfId="161" applyFont="1" applyFill="1" applyBorder="1" applyAlignment="1">
      <alignment vertical="center" wrapText="1"/>
      <protection/>
    </xf>
    <xf numFmtId="49" fontId="54" fillId="56" borderId="19" xfId="130" applyNumberFormat="1" applyFont="1" applyFill="1" applyBorder="1" applyAlignment="1">
      <alignment horizontal="center" vertical="center" wrapText="1"/>
      <protection/>
    </xf>
    <xf numFmtId="0" fontId="54" fillId="56" borderId="19" xfId="162" applyFont="1" applyFill="1" applyBorder="1" applyAlignment="1">
      <alignment horizontal="center" vertical="center" wrapText="1"/>
      <protection/>
    </xf>
    <xf numFmtId="0" fontId="35" fillId="56" borderId="19" xfId="154" applyFont="1" applyFill="1" applyBorder="1" applyAlignment="1">
      <alignment horizontal="left" vertical="center" wrapText="1"/>
      <protection/>
    </xf>
    <xf numFmtId="49" fontId="58" fillId="56" borderId="19" xfId="154" applyNumberFormat="1" applyFont="1" applyFill="1" applyBorder="1" applyAlignment="1">
      <alignment horizontal="center" vertical="center" wrapText="1"/>
      <protection/>
    </xf>
    <xf numFmtId="0" fontId="54" fillId="56" borderId="19" xfId="155" applyFont="1" applyFill="1" applyBorder="1" applyAlignment="1">
      <alignment horizontal="center" vertical="center" wrapText="1"/>
      <protection/>
    </xf>
    <xf numFmtId="0" fontId="35" fillId="56" borderId="27" xfId="162" applyFont="1" applyFill="1" applyBorder="1" applyAlignment="1">
      <alignment horizontal="left" vertical="center" wrapText="1"/>
      <protection/>
    </xf>
    <xf numFmtId="0" fontId="36" fillId="56" borderId="19" xfId="149" applyFont="1" applyFill="1" applyBorder="1" applyAlignment="1">
      <alignment horizontal="center" vertical="center" wrapText="1"/>
      <protection/>
    </xf>
    <xf numFmtId="0" fontId="36" fillId="56" borderId="19" xfId="0" applyFont="1" applyFill="1" applyBorder="1" applyAlignment="1">
      <alignment horizontal="center" vertical="center" wrapText="1"/>
    </xf>
    <xf numFmtId="0" fontId="35" fillId="56" borderId="19" xfId="162" applyFont="1" applyFill="1" applyBorder="1" applyAlignment="1">
      <alignment horizontal="left" vertical="center" wrapText="1"/>
      <protection/>
    </xf>
    <xf numFmtId="49" fontId="54" fillId="56" borderId="19" xfId="162" applyNumberFormat="1" applyFont="1" applyFill="1" applyBorder="1" applyAlignment="1">
      <alignment horizontal="center" vertical="center" wrapText="1"/>
      <protection/>
    </xf>
    <xf numFmtId="0" fontId="35" fillId="56" borderId="19" xfId="163" applyFont="1" applyFill="1" applyBorder="1" applyAlignment="1">
      <alignment horizontal="left" vertical="center" wrapText="1"/>
      <protection/>
    </xf>
    <xf numFmtId="49" fontId="58" fillId="56" borderId="19" xfId="137" applyNumberFormat="1" applyFont="1" applyFill="1" applyBorder="1" applyAlignment="1">
      <alignment horizontal="center" vertical="center" wrapText="1"/>
      <protection/>
    </xf>
    <xf numFmtId="0" fontId="54" fillId="56" borderId="19" xfId="154" applyFont="1" applyFill="1" applyBorder="1" applyAlignment="1">
      <alignment horizontal="center" vertical="center" wrapText="1"/>
      <protection/>
    </xf>
    <xf numFmtId="0" fontId="35" fillId="56" borderId="19" xfId="149" applyFont="1" applyFill="1" applyBorder="1" applyAlignment="1">
      <alignment horizontal="left" vertical="center" wrapText="1"/>
      <protection/>
    </xf>
    <xf numFmtId="0" fontId="59" fillId="56" borderId="19" xfId="149" applyFont="1" applyFill="1" applyBorder="1" applyAlignment="1">
      <alignment horizontal="left" vertical="center" wrapText="1"/>
      <protection/>
    </xf>
    <xf numFmtId="0" fontId="54" fillId="56" borderId="19" xfId="161" applyFont="1" applyFill="1" applyBorder="1" applyAlignment="1">
      <alignment horizontal="center" vertical="center" wrapText="1"/>
      <protection/>
    </xf>
    <xf numFmtId="0" fontId="35" fillId="56" borderId="27" xfId="154" applyFont="1" applyFill="1" applyBorder="1" applyAlignment="1">
      <alignment horizontal="left" vertical="center" wrapText="1"/>
      <protection/>
    </xf>
    <xf numFmtId="49" fontId="58" fillId="56" borderId="19" xfId="161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wrapText="1"/>
    </xf>
    <xf numFmtId="0" fontId="35" fillId="56" borderId="27" xfId="163" applyFont="1" applyFill="1" applyBorder="1" applyAlignment="1">
      <alignment horizontal="left" vertical="center" wrapText="1"/>
      <protection/>
    </xf>
    <xf numFmtId="49" fontId="58" fillId="56" borderId="27" xfId="154" applyNumberFormat="1" applyFont="1" applyFill="1" applyBorder="1" applyAlignment="1">
      <alignment horizontal="center" vertical="center" wrapText="1"/>
      <protection/>
    </xf>
    <xf numFmtId="0" fontId="36" fillId="56" borderId="27" xfId="149" applyFont="1" applyFill="1" applyBorder="1" applyAlignment="1">
      <alignment horizontal="center" vertical="center" wrapText="1"/>
      <protection/>
    </xf>
    <xf numFmtId="49" fontId="54" fillId="56" borderId="27" xfId="130" applyNumberFormat="1" applyFont="1" applyFill="1" applyBorder="1" applyAlignment="1">
      <alignment horizontal="center" vertical="center" wrapText="1"/>
      <protection/>
    </xf>
    <xf numFmtId="0" fontId="45" fillId="56" borderId="33" xfId="0" applyFont="1" applyFill="1" applyBorder="1" applyAlignment="1">
      <alignment horizontal="center" vertical="center"/>
    </xf>
    <xf numFmtId="0" fontId="33" fillId="56" borderId="20" xfId="0" applyFont="1" applyFill="1" applyBorder="1" applyAlignment="1">
      <alignment horizontal="center" vertical="center"/>
    </xf>
    <xf numFmtId="0" fontId="34" fillId="56" borderId="30" xfId="148" applyFont="1" applyFill="1" applyBorder="1" applyAlignment="1">
      <alignment horizontal="center" vertical="center" wrapText="1"/>
      <protection/>
    </xf>
    <xf numFmtId="177" fontId="34" fillId="56" borderId="30" xfId="150" applyNumberFormat="1" applyFont="1" applyFill="1" applyBorder="1" applyAlignment="1" applyProtection="1">
      <alignment horizontal="center" vertical="center"/>
      <protection locked="0"/>
    </xf>
    <xf numFmtId="175" fontId="27" fillId="56" borderId="30" xfId="0" applyNumberFormat="1" applyFont="1" applyFill="1" applyBorder="1" applyAlignment="1">
      <alignment horizontal="center" vertical="center"/>
    </xf>
    <xf numFmtId="0" fontId="33" fillId="56" borderId="30" xfId="0" applyFont="1" applyFill="1" applyBorder="1" applyAlignment="1">
      <alignment horizontal="center" vertical="center"/>
    </xf>
    <xf numFmtId="0" fontId="45" fillId="56" borderId="21" xfId="0" applyFont="1" applyFill="1" applyBorder="1" applyAlignment="1">
      <alignment wrapText="1"/>
    </xf>
    <xf numFmtId="0" fontId="45" fillId="56" borderId="21" xfId="0" applyFont="1" applyFill="1" applyBorder="1" applyAlignment="1">
      <alignment horizontal="right"/>
    </xf>
    <xf numFmtId="0" fontId="34" fillId="56" borderId="19" xfId="149" applyFont="1" applyFill="1" applyBorder="1" applyAlignment="1">
      <alignment horizontal="center" vertical="center" wrapText="1"/>
      <protection/>
    </xf>
    <xf numFmtId="0" fontId="35" fillId="56" borderId="27" xfId="149" applyFont="1" applyFill="1" applyBorder="1" applyAlignment="1">
      <alignment horizontal="left" vertical="center" wrapText="1"/>
      <protection/>
    </xf>
    <xf numFmtId="49" fontId="36" fillId="56" borderId="27" xfId="149" applyNumberFormat="1" applyFont="1" applyFill="1" applyBorder="1" applyAlignment="1">
      <alignment horizontal="center" vertical="center" wrapText="1"/>
      <protection/>
    </xf>
    <xf numFmtId="0" fontId="54" fillId="56" borderId="27" xfId="162" applyFont="1" applyFill="1" applyBorder="1" applyAlignment="1">
      <alignment horizontal="center" vertical="center" wrapText="1"/>
      <protection/>
    </xf>
    <xf numFmtId="0" fontId="35" fillId="56" borderId="19" xfId="161" applyFont="1" applyFill="1" applyBorder="1" applyAlignment="1">
      <alignment vertical="center" wrapText="1"/>
      <protection/>
    </xf>
    <xf numFmtId="0" fontId="54" fillId="56" borderId="19" xfId="0" applyFont="1" applyFill="1" applyBorder="1" applyAlignment="1">
      <alignment horizontal="center" vertical="center" wrapText="1"/>
    </xf>
    <xf numFmtId="177" fontId="34" fillId="0" borderId="32" xfId="150" applyNumberFormat="1" applyFont="1" applyFill="1" applyBorder="1" applyAlignment="1" applyProtection="1">
      <alignment horizontal="center" vertical="center"/>
      <protection locked="0"/>
    </xf>
    <xf numFmtId="177" fontId="54" fillId="55" borderId="19" xfId="150" applyNumberFormat="1" applyFont="1" applyFill="1" applyBorder="1" applyAlignment="1" applyProtection="1">
      <alignment horizontal="center" vertical="center"/>
      <protection locked="0"/>
    </xf>
    <xf numFmtId="175" fontId="35" fillId="55" borderId="19" xfId="0" applyNumberFormat="1" applyFont="1" applyFill="1" applyBorder="1" applyAlignment="1">
      <alignment horizontal="center" vertical="center"/>
    </xf>
    <xf numFmtId="0" fontId="58" fillId="55" borderId="19" xfId="0" applyFont="1" applyFill="1" applyBorder="1" applyAlignment="1">
      <alignment horizontal="center" vertical="center"/>
    </xf>
    <xf numFmtId="177" fontId="54" fillId="55" borderId="19" xfId="150" applyNumberFormat="1" applyFont="1" applyFill="1" applyBorder="1" applyAlignment="1" applyProtection="1">
      <alignment horizontal="center" vertical="center"/>
      <protection/>
    </xf>
    <xf numFmtId="1" fontId="54" fillId="55" borderId="19" xfId="0" applyNumberFormat="1" applyFont="1" applyFill="1" applyBorder="1" applyAlignment="1">
      <alignment horizontal="center" vertical="center"/>
    </xf>
    <xf numFmtId="0" fontId="36" fillId="56" borderId="27" xfId="0" applyFont="1" applyFill="1" applyBorder="1" applyAlignment="1">
      <alignment horizontal="center" vertical="center" wrapText="1"/>
    </xf>
    <xf numFmtId="0" fontId="51" fillId="57" borderId="34" xfId="0" applyFont="1" applyFill="1" applyBorder="1" applyAlignment="1">
      <alignment horizontal="center" vertical="center" textRotation="90" wrapText="1"/>
    </xf>
    <xf numFmtId="0" fontId="35" fillId="0" borderId="19" xfId="150" applyFont="1" applyFill="1" applyBorder="1" applyAlignment="1" applyProtection="1">
      <alignment horizontal="center" vertical="center" wrapText="1"/>
      <protection locked="0"/>
    </xf>
    <xf numFmtId="0" fontId="43" fillId="0" borderId="0" xfId="150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>
      <alignment horizontal="center" vertical="center" textRotation="90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textRotation="90" wrapText="1"/>
    </xf>
    <xf numFmtId="0" fontId="51" fillId="0" borderId="19" xfId="157" applyFont="1" applyFill="1" applyBorder="1" applyAlignment="1">
      <alignment horizontal="center" vertical="center" wrapText="1"/>
      <protection/>
    </xf>
    <xf numFmtId="0" fontId="21" fillId="0" borderId="19" xfId="157" applyFont="1" applyFill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51" fillId="57" borderId="36" xfId="0" applyFont="1" applyFill="1" applyBorder="1" applyAlignment="1">
      <alignment horizontal="center" vertical="center" textRotation="90" wrapText="1"/>
    </xf>
    <xf numFmtId="0" fontId="51" fillId="0" borderId="19" xfId="0" applyFont="1" applyFill="1" applyBorder="1" applyAlignment="1">
      <alignment horizontal="center" vertical="center" textRotation="90"/>
    </xf>
    <xf numFmtId="0" fontId="51" fillId="0" borderId="19" xfId="157" applyFont="1" applyFill="1" applyBorder="1" applyAlignment="1">
      <alignment horizontal="center" vertical="center" textRotation="90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6" fillId="57" borderId="0" xfId="15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horizontal="center" vertical="center" wrapText="1"/>
    </xf>
    <xf numFmtId="0" fontId="41" fillId="55" borderId="0" xfId="15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right" wrapText="1"/>
    </xf>
    <xf numFmtId="175" fontId="45" fillId="0" borderId="24" xfId="156" applyNumberFormat="1" applyFont="1" applyFill="1" applyBorder="1" applyAlignment="1">
      <alignment horizontal="center" vertical="center" wrapText="1"/>
      <protection/>
    </xf>
    <xf numFmtId="0" fontId="45" fillId="0" borderId="24" xfId="159" applyFont="1" applyFill="1" applyBorder="1" applyAlignment="1">
      <alignment horizontal="center" vertical="center" textRotation="90" wrapText="1"/>
      <protection/>
    </xf>
    <xf numFmtId="175" fontId="21" fillId="0" borderId="24" xfId="156" applyNumberFormat="1" applyFont="1" applyFill="1" applyBorder="1" applyAlignment="1">
      <alignment horizontal="center" vertical="center" wrapText="1"/>
      <protection/>
    </xf>
    <xf numFmtId="0" fontId="45" fillId="0" borderId="24" xfId="156" applyFont="1" applyFill="1" applyBorder="1" applyAlignment="1">
      <alignment horizontal="center" vertical="center" textRotation="90"/>
      <protection/>
    </xf>
    <xf numFmtId="0" fontId="21" fillId="0" borderId="24" xfId="156" applyFont="1" applyFill="1" applyBorder="1" applyAlignment="1">
      <alignment horizontal="center" vertical="center" wrapText="1"/>
      <protection/>
    </xf>
    <xf numFmtId="0" fontId="51" fillId="0" borderId="24" xfId="157" applyFont="1" applyFill="1" applyBorder="1" applyAlignment="1">
      <alignment horizontal="center" vertical="center" wrapText="1"/>
      <protection/>
    </xf>
    <xf numFmtId="0" fontId="45" fillId="0" borderId="24" xfId="159" applyFont="1" applyFill="1" applyBorder="1" applyAlignment="1">
      <alignment horizontal="center" vertical="center" wrapText="1"/>
      <protection/>
    </xf>
    <xf numFmtId="0" fontId="45" fillId="0" borderId="19" xfId="156" applyFont="1" applyFill="1" applyBorder="1" applyAlignment="1">
      <alignment horizontal="center" vertical="center"/>
      <protection/>
    </xf>
    <xf numFmtId="0" fontId="42" fillId="0" borderId="0" xfId="150" applyFont="1" applyBorder="1" applyAlignment="1" applyProtection="1">
      <alignment horizontal="center" vertical="center" wrapText="1"/>
      <protection locked="0"/>
    </xf>
    <xf numFmtId="0" fontId="45" fillId="0" borderId="37" xfId="0" applyFont="1" applyFill="1" applyBorder="1" applyAlignment="1">
      <alignment horizontal="right" wrapText="1"/>
    </xf>
    <xf numFmtId="0" fontId="50" fillId="0" borderId="3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39" xfId="0" applyFont="1" applyFill="1" applyBorder="1" applyAlignment="1">
      <alignment horizontal="center" vertical="center" textRotation="90" wrapText="1"/>
    </xf>
    <xf numFmtId="0" fontId="21" fillId="0" borderId="19" xfId="158" applyFont="1" applyFill="1" applyBorder="1" applyAlignment="1">
      <alignment horizontal="center" vertical="center" wrapText="1"/>
      <protection/>
    </xf>
    <xf numFmtId="0" fontId="21" fillId="0" borderId="24" xfId="158" applyFont="1" applyFill="1" applyBorder="1" applyAlignment="1">
      <alignment horizontal="center" vertical="center" wrapText="1"/>
      <protection/>
    </xf>
    <xf numFmtId="0" fontId="45" fillId="0" borderId="19" xfId="158" applyFont="1" applyFill="1" applyBorder="1" applyAlignment="1">
      <alignment horizontal="center" vertical="center" wrapText="1"/>
      <protection/>
    </xf>
    <xf numFmtId="0" fontId="45" fillId="0" borderId="24" xfId="158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51" fillId="55" borderId="19" xfId="0" applyFont="1" applyFill="1" applyBorder="1" applyAlignment="1">
      <alignment horizontal="center" vertical="center" textRotation="90" wrapText="1"/>
    </xf>
    <xf numFmtId="0" fontId="51" fillId="55" borderId="24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 textRotation="90"/>
    </xf>
    <xf numFmtId="0" fontId="21" fillId="0" borderId="19" xfId="158" applyFont="1" applyFill="1" applyBorder="1" applyAlignment="1">
      <alignment horizontal="center" vertical="center" textRotation="90" wrapText="1"/>
      <protection/>
    </xf>
    <xf numFmtId="0" fontId="21" fillId="0" borderId="24" xfId="158" applyFont="1" applyFill="1" applyBorder="1" applyAlignment="1">
      <alignment horizontal="center" vertical="center" textRotation="90" wrapText="1"/>
      <protection/>
    </xf>
    <xf numFmtId="0" fontId="43" fillId="55" borderId="0" xfId="15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center" vertical="center" wrapText="1"/>
    </xf>
    <xf numFmtId="0" fontId="51" fillId="55" borderId="40" xfId="0" applyFont="1" applyFill="1" applyBorder="1" applyAlignment="1">
      <alignment horizontal="center" vertical="center" textRotation="90" wrapText="1"/>
    </xf>
    <xf numFmtId="0" fontId="51" fillId="55" borderId="41" xfId="0" applyFont="1" applyFill="1" applyBorder="1" applyAlignment="1">
      <alignment horizontal="center" vertical="center" textRotation="90" wrapText="1"/>
    </xf>
    <xf numFmtId="0" fontId="51" fillId="55" borderId="42" xfId="0" applyFont="1" applyFill="1" applyBorder="1" applyAlignment="1">
      <alignment horizontal="center" vertical="center" wrapText="1"/>
    </xf>
    <xf numFmtId="0" fontId="35" fillId="55" borderId="19" xfId="150" applyFont="1" applyFill="1" applyBorder="1" applyAlignment="1" applyProtection="1">
      <alignment horizontal="center" vertical="center" wrapText="1"/>
      <protection locked="0"/>
    </xf>
    <xf numFmtId="0" fontId="51" fillId="55" borderId="41" xfId="157" applyFont="1" applyFill="1" applyBorder="1" applyAlignment="1">
      <alignment horizontal="center" vertical="center" wrapText="1"/>
      <protection/>
    </xf>
    <xf numFmtId="0" fontId="21" fillId="55" borderId="43" xfId="157" applyFont="1" applyFill="1" applyBorder="1" applyAlignment="1">
      <alignment horizontal="center" vertical="center" wrapText="1"/>
      <protection/>
    </xf>
    <xf numFmtId="0" fontId="32" fillId="55" borderId="44" xfId="0" applyFont="1" applyFill="1" applyBorder="1" applyAlignment="1">
      <alignment horizontal="center" vertical="center"/>
    </xf>
    <xf numFmtId="0" fontId="51" fillId="55" borderId="22" xfId="0" applyFont="1" applyFill="1" applyBorder="1" applyAlignment="1">
      <alignment horizontal="center" vertical="center" textRotation="90" wrapText="1"/>
    </xf>
    <xf numFmtId="0" fontId="26" fillId="55" borderId="45" xfId="0" applyFont="1" applyFill="1" applyBorder="1" applyAlignment="1">
      <alignment horizontal="center" vertical="center" textRotation="90"/>
    </xf>
    <xf numFmtId="0" fontId="51" fillId="55" borderId="41" xfId="157" applyFont="1" applyFill="1" applyBorder="1" applyAlignment="1">
      <alignment horizontal="center" vertical="center" textRotation="90" wrapText="1"/>
      <protection/>
    </xf>
    <xf numFmtId="0" fontId="46" fillId="0" borderId="0" xfId="150" applyFont="1" applyFill="1" applyBorder="1" applyAlignment="1" applyProtection="1">
      <alignment horizontal="center" vertical="center" wrapText="1"/>
      <protection locked="0"/>
    </xf>
    <xf numFmtId="0" fontId="42" fillId="55" borderId="0" xfId="0" applyFont="1" applyFill="1" applyBorder="1" applyAlignment="1">
      <alignment horizontal="center" vertical="center" wrapText="1"/>
    </xf>
    <xf numFmtId="0" fontId="45" fillId="55" borderId="0" xfId="0" applyFont="1" applyFill="1" applyBorder="1" applyAlignment="1">
      <alignment horizontal="left" wrapText="1"/>
    </xf>
    <xf numFmtId="173" fontId="45" fillId="55" borderId="21" xfId="0" applyNumberFormat="1" applyFont="1" applyFill="1" applyBorder="1" applyAlignment="1">
      <alignment horizontal="right"/>
    </xf>
    <xf numFmtId="0" fontId="39" fillId="55" borderId="44" xfId="0" applyFont="1" applyFill="1" applyBorder="1" applyAlignment="1">
      <alignment horizontal="center" vertical="center"/>
    </xf>
    <xf numFmtId="0" fontId="35" fillId="56" borderId="19" xfId="150" applyFont="1" applyFill="1" applyBorder="1" applyAlignment="1" applyProtection="1">
      <alignment horizontal="center" vertical="center" wrapText="1"/>
      <protection locked="0"/>
    </xf>
    <xf numFmtId="0" fontId="35" fillId="56" borderId="24" xfId="150" applyFont="1" applyFill="1" applyBorder="1" applyAlignment="1" applyProtection="1">
      <alignment horizontal="center" vertical="center" wrapText="1"/>
      <protection locked="0"/>
    </xf>
    <xf numFmtId="0" fontId="51" fillId="56" borderId="40" xfId="0" applyFont="1" applyFill="1" applyBorder="1" applyAlignment="1">
      <alignment horizontal="center" vertical="center" textRotation="90" wrapText="1"/>
    </xf>
    <xf numFmtId="0" fontId="51" fillId="56" borderId="41" xfId="0" applyFont="1" applyFill="1" applyBorder="1" applyAlignment="1">
      <alignment horizontal="center" vertical="center" textRotation="90" wrapText="1"/>
    </xf>
    <xf numFmtId="0" fontId="51" fillId="56" borderId="42" xfId="0" applyFont="1" applyFill="1" applyBorder="1" applyAlignment="1">
      <alignment horizontal="center" vertical="center" wrapText="1"/>
    </xf>
    <xf numFmtId="0" fontId="51" fillId="56" borderId="41" xfId="157" applyFont="1" applyFill="1" applyBorder="1" applyAlignment="1">
      <alignment horizontal="center" vertical="center" textRotation="90" wrapText="1"/>
      <protection/>
    </xf>
    <xf numFmtId="0" fontId="51" fillId="56" borderId="41" xfId="157" applyFont="1" applyFill="1" applyBorder="1" applyAlignment="1">
      <alignment horizontal="center" vertical="center" wrapText="1"/>
      <protection/>
    </xf>
    <xf numFmtId="0" fontId="21" fillId="56" borderId="43" xfId="157" applyFont="1" applyFill="1" applyBorder="1" applyAlignment="1">
      <alignment horizontal="center" vertical="center" wrapText="1"/>
      <protection/>
    </xf>
    <xf numFmtId="0" fontId="32" fillId="56" borderId="44" xfId="0" applyFont="1" applyFill="1" applyBorder="1" applyAlignment="1">
      <alignment horizontal="center" vertical="center"/>
    </xf>
    <xf numFmtId="0" fontId="39" fillId="56" borderId="44" xfId="0" applyFont="1" applyFill="1" applyBorder="1" applyAlignment="1">
      <alignment horizontal="center" vertical="center"/>
    </xf>
    <xf numFmtId="0" fontId="32" fillId="56" borderId="46" xfId="0" applyFont="1" applyFill="1" applyBorder="1" applyAlignment="1">
      <alignment horizontal="center" vertical="center"/>
    </xf>
    <xf numFmtId="0" fontId="51" fillId="56" borderId="45" xfId="0" applyFont="1" applyFill="1" applyBorder="1" applyAlignment="1">
      <alignment horizontal="center" vertical="center" textRotation="90"/>
    </xf>
    <xf numFmtId="0" fontId="45" fillId="56" borderId="41" xfId="157" applyFont="1" applyFill="1" applyBorder="1" applyAlignment="1">
      <alignment horizontal="center" vertical="center" wrapText="1"/>
      <protection/>
    </xf>
    <xf numFmtId="0" fontId="48" fillId="56" borderId="0" xfId="0" applyFont="1" applyFill="1" applyBorder="1" applyAlignment="1">
      <alignment horizontal="center" vertical="center" wrapText="1"/>
    </xf>
    <xf numFmtId="0" fontId="46" fillId="56" borderId="0" xfId="150" applyFont="1" applyFill="1" applyBorder="1" applyAlignment="1" applyProtection="1">
      <alignment horizontal="center" vertical="center" wrapText="1"/>
      <protection locked="0"/>
    </xf>
    <xf numFmtId="0" fontId="42" fillId="56" borderId="0" xfId="0" applyFont="1" applyFill="1" applyBorder="1" applyAlignment="1">
      <alignment horizontal="center" vertical="center" wrapText="1"/>
    </xf>
    <xf numFmtId="0" fontId="45" fillId="56" borderId="0" xfId="0" applyFont="1" applyFill="1" applyBorder="1" applyAlignment="1">
      <alignment horizontal="left" wrapText="1"/>
    </xf>
    <xf numFmtId="0" fontId="51" fillId="55" borderId="47" xfId="0" applyFont="1" applyFill="1" applyBorder="1" applyAlignment="1">
      <alignment horizontal="center" vertical="center" textRotation="90" wrapText="1"/>
    </xf>
    <xf numFmtId="0" fontId="51" fillId="55" borderId="48" xfId="0" applyFont="1" applyFill="1" applyBorder="1" applyAlignment="1">
      <alignment horizontal="center" vertical="center" textRotation="90" wrapText="1"/>
    </xf>
    <xf numFmtId="0" fontId="32" fillId="55" borderId="46" xfId="0" applyFont="1" applyFill="1" applyBorder="1" applyAlignment="1">
      <alignment horizontal="center" vertical="center"/>
    </xf>
    <xf numFmtId="0" fontId="46" fillId="0" borderId="19" xfId="156" applyFont="1" applyFill="1" applyBorder="1" applyAlignment="1">
      <alignment horizontal="center" vertical="center"/>
      <protection/>
    </xf>
    <xf numFmtId="0" fontId="45" fillId="0" borderId="19" xfId="156" applyFont="1" applyFill="1" applyBorder="1" applyAlignment="1">
      <alignment horizontal="center" vertical="center" textRotation="90"/>
      <protection/>
    </xf>
    <xf numFmtId="0" fontId="21" fillId="0" borderId="19" xfId="156" applyFont="1" applyFill="1" applyBorder="1" applyAlignment="1">
      <alignment horizontal="center" vertical="center" wrapText="1"/>
      <protection/>
    </xf>
    <xf numFmtId="0" fontId="45" fillId="0" borderId="19" xfId="159" applyFont="1" applyFill="1" applyBorder="1" applyAlignment="1">
      <alignment horizontal="center" vertical="center" textRotation="90" wrapText="1"/>
      <protection/>
    </xf>
    <xf numFmtId="0" fontId="45" fillId="0" borderId="19" xfId="159" applyFont="1" applyFill="1" applyBorder="1" applyAlignment="1">
      <alignment horizontal="center" vertical="center" wrapText="1"/>
      <protection/>
    </xf>
    <xf numFmtId="175" fontId="45" fillId="0" borderId="19" xfId="156" applyNumberFormat="1" applyFont="1" applyFill="1" applyBorder="1" applyAlignment="1">
      <alignment horizontal="center" vertical="center" wrapText="1"/>
      <protection/>
    </xf>
    <xf numFmtId="175" fontId="21" fillId="0" borderId="19" xfId="156" applyNumberFormat="1" applyFont="1" applyFill="1" applyBorder="1" applyAlignment="1">
      <alignment horizontal="center" vertical="center" wrapText="1"/>
      <protection/>
    </xf>
    <xf numFmtId="0" fontId="44" fillId="0" borderId="0" xfId="136" applyFont="1" applyFill="1" applyBorder="1" applyAlignment="1">
      <alignment horizontal="center" vertical="center"/>
      <protection/>
    </xf>
  </cellXfs>
  <cellStyles count="1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— акцент2" xfId="23"/>
    <cellStyle name="20% - Акцент2 2" xfId="24"/>
    <cellStyle name="20% — акцент3" xfId="25"/>
    <cellStyle name="20% - Акцент3 2" xfId="26"/>
    <cellStyle name="20% — акцент4" xfId="27"/>
    <cellStyle name="20% - Акцент4 2" xfId="28"/>
    <cellStyle name="20% — акцент5" xfId="29"/>
    <cellStyle name="20% - Акцент5 2" xfId="30"/>
    <cellStyle name="20% —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- Акцент1 2" xfId="40"/>
    <cellStyle name="40% — акцент2" xfId="41"/>
    <cellStyle name="40% - Акцент2 2" xfId="42"/>
    <cellStyle name="40% — акцент3" xfId="43"/>
    <cellStyle name="40% - Акцент3 2" xfId="44"/>
    <cellStyle name="40% — акцент4" xfId="45"/>
    <cellStyle name="40% - Акцент4 2" xfId="46"/>
    <cellStyle name="40% — акцент5" xfId="47"/>
    <cellStyle name="40% - Акцент5 2" xfId="48"/>
    <cellStyle name="40% —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- Акцент1 2" xfId="58"/>
    <cellStyle name="60% — акцент2" xfId="59"/>
    <cellStyle name="60% - Акцент2 2" xfId="60"/>
    <cellStyle name="60% — акцент3" xfId="61"/>
    <cellStyle name="60% - Акцент3 2" xfId="62"/>
    <cellStyle name="60% — акцент4" xfId="63"/>
    <cellStyle name="60% - Акцент4 2" xfId="64"/>
    <cellStyle name="60% — акцент5" xfId="65"/>
    <cellStyle name="60% - Акцент5 2" xfId="66"/>
    <cellStyle name="60% —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ableStyleLight1" xfId="89"/>
    <cellStyle name="Title" xfId="90"/>
    <cellStyle name="Total" xfId="91"/>
    <cellStyle name="Warning Text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Денежный 2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2 2" xfId="132"/>
    <cellStyle name="Обычный 2 2 3" xfId="133"/>
    <cellStyle name="Обычный 2 2 4" xfId="134"/>
    <cellStyle name="Обычный 2 3" xfId="135"/>
    <cellStyle name="Обычный 2 4" xfId="136"/>
    <cellStyle name="Обычный 2_Выездка ноябрь 2010 г." xfId="137"/>
    <cellStyle name="Обычный 3" xfId="138"/>
    <cellStyle name="Обычный 3 2" xfId="139"/>
    <cellStyle name="Обычный 3 3 2" xfId="140"/>
    <cellStyle name="Обычный 3_Троеборье спартакиада 2014" xfId="141"/>
    <cellStyle name="Обычный 4" xfId="142"/>
    <cellStyle name="Обычный 5" xfId="143"/>
    <cellStyle name="Обычный 6" xfId="144"/>
    <cellStyle name="Обычный 7" xfId="145"/>
    <cellStyle name="Обычный 8" xfId="146"/>
    <cellStyle name="Обычный_210(1)" xfId="147"/>
    <cellStyle name="Обычный_Выездка ноябрь 2010 г." xfId="148"/>
    <cellStyle name="Обычный_Выездка ноябрь 2010 г. 2 2" xfId="149"/>
    <cellStyle name="Обычный_выездка образец техно" xfId="150"/>
    <cellStyle name="Обычный_выездка протоколы" xfId="151"/>
    <cellStyle name="Обычный_Выездка технические1" xfId="152"/>
    <cellStyle name="Обычный_Выездка технические1_Подушкинр выездка.июль" xfId="153"/>
    <cellStyle name="Обычный_Детские выездка.xls5" xfId="154"/>
    <cellStyle name="Обычный_Детские выездка.xls5_старт фаворит" xfId="155"/>
    <cellStyle name="Обычный_Липецк 2009" xfId="156"/>
    <cellStyle name="Обычный_Лист1" xfId="157"/>
    <cellStyle name="Обычный_Лист1 2" xfId="158"/>
    <cellStyle name="Обычный_Лист1 2 2" xfId="159"/>
    <cellStyle name="Обычный_Нижний-10" xfId="160"/>
    <cellStyle name="Обычный_Россия (В) юниоры" xfId="161"/>
    <cellStyle name="Обычный_Тех.рез.езда молод.лош." xfId="162"/>
    <cellStyle name="Обычный_ЧМ выездка" xfId="163"/>
    <cellStyle name="Плохой" xfId="164"/>
    <cellStyle name="Плохой 2" xfId="165"/>
    <cellStyle name="Пояснение" xfId="166"/>
    <cellStyle name="Пояснение 2" xfId="167"/>
    <cellStyle name="Примечание" xfId="168"/>
    <cellStyle name="Примечание 2" xfId="169"/>
    <cellStyle name="Percent" xfId="170"/>
    <cellStyle name="Процентный 2" xfId="171"/>
    <cellStyle name="Связанная ячейка" xfId="172"/>
    <cellStyle name="Связанная ячейка 2" xfId="173"/>
    <cellStyle name="Текст предупреждения" xfId="174"/>
    <cellStyle name="Текст предупреждения 2" xfId="175"/>
    <cellStyle name="Comma" xfId="176"/>
    <cellStyle name="Comma [0]" xfId="177"/>
    <cellStyle name="Хороший" xfId="178"/>
    <cellStyle name="Хороший 2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42;&#1067;&#1045;&#1047;&#1044;&#1050;&#1040;%20&#1084;&#1072;&#1081;%202015%20&#1057;&#1054;&#1050;&#1054;&#1056;&#1054;&#105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BAC~1\AppData\Local\Temp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4;&#1056;&#1045;&#1042;&#1053;&#1054;&#1042;&#1040;&#1053;&#1048;&#1071;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esktop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57;&#1087;&#1086;&#1088;&#1090;\&#1042;&#1067;&#1045;&#1047;&#1044;&#1050;&#1040;%20&#1084;&#1072;&#1081;%202015%20&#1057;&#1054;&#1050;&#1054;&#1056;&#1054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BAC~1\AppData\Local\Temp\Downloads\&#1057;&#1087;&#1086;&#1088;&#1090;\&#1042;&#1067;&#1045;&#1047;&#1044;&#1050;&#1040;%20&#1056;&#1040;%20&#1084;&#1072;&#1088;&#109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4;&#1056;&#1045;&#1042;&#1053;&#1054;&#1042;&#1040;&#1053;&#1048;&#1071;\&#1057;&#1054;&#1056;&#1045;&#1042;&#1053;&#1054;&#1042;&#1040;&#1053;&#1048;&#1071;\&#1040;&#1056;&#1061;&#1048;&#1042;\&#1074;&#1099;&#1077;&#1079;&#1076;&#1082;&#1072;%20&#1073;&#1080;&#1090;&#1094;&#1072;4-6%20&#1072;&#1074;&#1075;&#1091;&#1089;&#1090;&#1072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57;&#1087;&#1086;&#1088;&#1090;\&#1074;&#1099;&#1077;&#1079;&#1076;&#1082;&#1072;%20&#1073;&#1080;&#1090;&#1094;&#1072;%20&#1086;&#1073;&#1088;&#1072;&#1079;&#1077;&#109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4;&#1099;&#1077;&#1079;&#1076;&#1082;&#1072;%20&#1073;&#1080;&#1090;&#1094;&#1072;4-6%20&#1072;&#1074;&#1075;&#1091;&#1089;&#1090;&#1072;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57;&#1058;&#1059;&#1044;&#1045;&#1053;&#1058;&#1067;\&#1056;&#1091;&#1089;&#1089;&#1082;&#1080;&#1081;%20&#1040;&#1083;&#1084;&#1072;&#1079;%20&#1072;&#1074;&#1075;%202012%20&#1088;&#1072;&#107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74;&#1099;&#1077;&#1079;&#1076;&#1082;&#1072;%20&#1070;&#1078;&#1085;&#1099;&#1081;%20&#1080;&#1102;&#1085;&#1100;%202013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42;&#1083;&#1072;&#1076;&#1077;&#1083;&#1077;&#1094;\&#1056;&#1072;&#1073;&#1086;&#1095;&#1080;&#1081;%20&#1089;&#1090;&#1086;&#1083;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юю раз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начин"/>
      <sheetName val="ЛПД"/>
      <sheetName val="ППД"/>
      <sheetName val="ппюю"/>
      <sheetName val="МП"/>
      <sheetName val="мол 4 и ст"/>
      <sheetName val="СП"/>
      <sheetName val="БП"/>
      <sheetName val="ППД В"/>
      <sheetName val="Кюр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мастер-лист (2)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 общий"/>
      <sheetName val="МП"/>
      <sheetName val="БП"/>
      <sheetName val="КПЮши"/>
      <sheetName val="ППЮры"/>
      <sheetName val="старт 6 февраля"/>
      <sheetName val="ЛПЮши"/>
      <sheetName val="Абс_юноши"/>
      <sheetName val="Абс_юниоры"/>
      <sheetName val="ППД"/>
      <sheetName val="старт7 февраля"/>
      <sheetName val="ППЮши"/>
      <sheetName val="КПД"/>
      <sheetName val="СП1"/>
      <sheetName val="СП В"/>
      <sheetName val="молод"/>
      <sheetName val="ППДмл"/>
      <sheetName val="КЮР БП+СП"/>
      <sheetName val="БК"/>
      <sheetName val="КПЮры"/>
      <sheetName val="ЛП юры"/>
      <sheetName val="КПЮш"/>
      <sheetName val="Кюр Юр"/>
      <sheetName val="СП А"/>
      <sheetName val="Кюр Юш"/>
      <sheetName val="ЛПД"/>
      <sheetName val="ПБП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 лет"/>
      <sheetName val="4 лет"/>
      <sheetName val="мастер-лист"/>
      <sheetName val="старт 10 "/>
      <sheetName val="старт 11"/>
      <sheetName val="МП"/>
      <sheetName val="СП 1"/>
      <sheetName val="ППЮ"/>
      <sheetName val="КПЮ"/>
      <sheetName val="БП"/>
      <sheetName val="ППД общ лю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9 июня"/>
      <sheetName val="мастер-лист"/>
      <sheetName val="МП"/>
      <sheetName val="ППЮ-о,л"/>
      <sheetName val="ППД"/>
      <sheetName val="мол лош"/>
      <sheetName val="молод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22"/>
  <sheetViews>
    <sheetView view="pageBreakPreview" zoomScale="75" zoomScaleNormal="70" zoomScaleSheetLayoutView="75" zoomScalePageLayoutView="0" workbookViewId="0" topLeftCell="A2">
      <selection activeCell="R14" sqref="R14"/>
    </sheetView>
  </sheetViews>
  <sheetFormatPr defaultColWidth="10.66015625" defaultRowHeight="12.75"/>
  <cols>
    <col min="1" max="1" width="7.16015625" style="101" customWidth="1"/>
    <col min="2" max="2" width="30.16015625" style="101" customWidth="1"/>
    <col min="3" max="3" width="0" style="101" hidden="1" customWidth="1"/>
    <col min="4" max="4" width="6.33203125" style="102" customWidth="1"/>
    <col min="5" max="5" width="49.33203125" style="103" customWidth="1"/>
    <col min="6" max="6" width="0" style="101" hidden="1" customWidth="1"/>
    <col min="7" max="7" width="0" style="102" hidden="1" customWidth="1"/>
    <col min="8" max="8" width="29.33203125" style="101" customWidth="1"/>
    <col min="9" max="9" width="0" style="101" hidden="1" customWidth="1"/>
    <col min="10" max="10" width="9.66015625" style="104" customWidth="1"/>
    <col min="11" max="11" width="12.83203125" style="105" customWidth="1"/>
    <col min="12" max="12" width="5.83203125" style="101" customWidth="1"/>
    <col min="13" max="13" width="9.16015625" style="104" customWidth="1"/>
    <col min="14" max="14" width="14.33203125" style="105" customWidth="1"/>
    <col min="15" max="15" width="5.83203125" style="101" customWidth="1"/>
    <col min="16" max="16" width="10.83203125" style="104" customWidth="1"/>
    <col min="17" max="17" width="14" style="105" customWidth="1"/>
    <col min="18" max="18" width="6" style="101" customWidth="1"/>
    <col min="19" max="20" width="6.33203125" style="101" customWidth="1"/>
    <col min="21" max="21" width="10.16015625" style="101" customWidth="1"/>
    <col min="22" max="22" width="0" style="101" hidden="1" customWidth="1"/>
    <col min="23" max="23" width="15" style="105" customWidth="1"/>
    <col min="24" max="25" width="0" style="101" hidden="1" customWidth="1"/>
    <col min="26" max="16384" width="10.66015625" style="101" customWidth="1"/>
  </cols>
  <sheetData>
    <row r="1" spans="1:36" s="115" customFormat="1" ht="13.5" hidden="1">
      <c r="A1" s="106" t="s">
        <v>38</v>
      </c>
      <c r="B1" s="110"/>
      <c r="C1" s="106" t="s">
        <v>39</v>
      </c>
      <c r="D1" s="107"/>
      <c r="E1" s="108"/>
      <c r="F1" s="106" t="s">
        <v>40</v>
      </c>
      <c r="G1" s="109"/>
      <c r="H1" s="110"/>
      <c r="I1" s="110"/>
      <c r="J1" s="111"/>
      <c r="K1" s="112" t="s">
        <v>41</v>
      </c>
      <c r="L1" s="113"/>
      <c r="M1" s="111"/>
      <c r="N1" s="112" t="s">
        <v>42</v>
      </c>
      <c r="O1" s="113"/>
      <c r="P1" s="111"/>
      <c r="Q1" s="112" t="s">
        <v>43</v>
      </c>
      <c r="R1" s="113"/>
      <c r="S1" s="113"/>
      <c r="T1" s="113"/>
      <c r="U1" s="113"/>
      <c r="V1" s="113"/>
      <c r="W1" s="114" t="s">
        <v>44</v>
      </c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J1" s="116"/>
    </row>
    <row r="2" spans="1:24" s="80" customFormat="1" ht="34.5" customHeight="1">
      <c r="A2" s="380" t="s">
        <v>186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1:24" s="60" customFormat="1" ht="27.75" customHeight="1" hidden="1">
      <c r="A3" s="381" t="s">
        <v>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25"/>
    </row>
    <row r="4" spans="1:25" s="171" customFormat="1" ht="34.5" customHeight="1">
      <c r="A4" s="382" t="s">
        <v>48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170" t="s">
        <v>49</v>
      </c>
    </row>
    <row r="5" spans="1:25" s="121" customFormat="1" ht="30.75" customHeight="1">
      <c r="A5" s="369" t="s">
        <v>98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119"/>
      <c r="Y5" s="117"/>
    </row>
    <row r="6" spans="1:25" s="31" customFormat="1" ht="34.5" customHeight="1">
      <c r="A6" s="383" t="s">
        <v>225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</row>
    <row r="7" spans="1:24" s="88" customFormat="1" ht="21.75" customHeight="1" thickBot="1">
      <c r="A7" s="384" t="s">
        <v>5</v>
      </c>
      <c r="B7" s="384"/>
      <c r="C7" s="384"/>
      <c r="D7" s="384"/>
      <c r="E7" s="384"/>
      <c r="F7" s="85"/>
      <c r="G7" s="85"/>
      <c r="H7" s="86"/>
      <c r="I7" s="86"/>
      <c r="J7" s="87"/>
      <c r="K7" s="87"/>
      <c r="L7" s="87"/>
      <c r="M7" s="87"/>
      <c r="N7" s="87"/>
      <c r="O7" s="87"/>
      <c r="P7" s="87"/>
      <c r="Q7" s="87"/>
      <c r="R7" s="385" t="s">
        <v>187</v>
      </c>
      <c r="S7" s="385"/>
      <c r="T7" s="385"/>
      <c r="U7" s="385"/>
      <c r="V7" s="385"/>
      <c r="W7" s="385"/>
      <c r="X7" s="385"/>
    </row>
    <row r="8" spans="1:24" s="118" customFormat="1" ht="13.5" customHeight="1" thickBot="1">
      <c r="A8" s="378" t="s">
        <v>50</v>
      </c>
      <c r="B8" s="373" t="s">
        <v>51</v>
      </c>
      <c r="C8" s="379" t="s">
        <v>52</v>
      </c>
      <c r="D8" s="379" t="s">
        <v>1</v>
      </c>
      <c r="E8" s="373" t="s">
        <v>53</v>
      </c>
      <c r="F8" s="373" t="s">
        <v>2</v>
      </c>
      <c r="G8" s="373" t="s">
        <v>3</v>
      </c>
      <c r="H8" s="374" t="s">
        <v>4</v>
      </c>
      <c r="I8" s="172"/>
      <c r="J8" s="375" t="s">
        <v>88</v>
      </c>
      <c r="K8" s="375"/>
      <c r="L8" s="375"/>
      <c r="M8" s="376" t="s">
        <v>54</v>
      </c>
      <c r="N8" s="376"/>
      <c r="O8" s="376"/>
      <c r="P8" s="375" t="s">
        <v>55</v>
      </c>
      <c r="Q8" s="375"/>
      <c r="R8" s="375"/>
      <c r="S8" s="377" t="s">
        <v>56</v>
      </c>
      <c r="T8" s="367" t="s">
        <v>57</v>
      </c>
      <c r="U8" s="370" t="s">
        <v>58</v>
      </c>
      <c r="V8" s="370" t="s">
        <v>59</v>
      </c>
      <c r="W8" s="371" t="s">
        <v>60</v>
      </c>
      <c r="X8" s="372" t="s">
        <v>61</v>
      </c>
    </row>
    <row r="9" spans="1:24" s="118" customFormat="1" ht="38.25" customHeight="1" thickBot="1">
      <c r="A9" s="378"/>
      <c r="B9" s="373"/>
      <c r="C9" s="379"/>
      <c r="D9" s="379"/>
      <c r="E9" s="373"/>
      <c r="F9" s="373"/>
      <c r="G9" s="373"/>
      <c r="H9" s="374"/>
      <c r="I9" s="172"/>
      <c r="J9" s="173" t="s">
        <v>62</v>
      </c>
      <c r="K9" s="174" t="s">
        <v>63</v>
      </c>
      <c r="L9" s="175" t="s">
        <v>64</v>
      </c>
      <c r="M9" s="173" t="s">
        <v>62</v>
      </c>
      <c r="N9" s="174" t="s">
        <v>63</v>
      </c>
      <c r="O9" s="175" t="s">
        <v>64</v>
      </c>
      <c r="P9" s="173" t="s">
        <v>62</v>
      </c>
      <c r="Q9" s="174" t="s">
        <v>63</v>
      </c>
      <c r="R9" s="175" t="s">
        <v>64</v>
      </c>
      <c r="S9" s="377"/>
      <c r="T9" s="367"/>
      <c r="U9" s="370"/>
      <c r="V9" s="370"/>
      <c r="W9" s="371"/>
      <c r="X9" s="372"/>
    </row>
    <row r="10" spans="1:25" s="121" customFormat="1" ht="30.75" customHeight="1">
      <c r="A10" s="368" t="s">
        <v>92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117"/>
    </row>
    <row r="11" spans="1:24" s="121" customFormat="1" ht="49.5" customHeight="1">
      <c r="A11" s="176">
        <f>RANK(W11,$W$11:$W$12)</f>
        <v>1</v>
      </c>
      <c r="B11" s="336" t="s">
        <v>208</v>
      </c>
      <c r="C11" s="320"/>
      <c r="D11" s="329" t="s">
        <v>9</v>
      </c>
      <c r="E11" s="342" t="s">
        <v>209</v>
      </c>
      <c r="F11" s="323" t="s">
        <v>154</v>
      </c>
      <c r="G11" s="324" t="s">
        <v>203</v>
      </c>
      <c r="H11" s="324" t="s">
        <v>31</v>
      </c>
      <c r="I11" s="122"/>
      <c r="J11" s="123">
        <v>125.5</v>
      </c>
      <c r="K11" s="177">
        <f>J11/1.9</f>
        <v>66.05263157894737</v>
      </c>
      <c r="L11" s="124">
        <f>RANK(K11,$K$11:$K$12,0)</f>
        <v>1</v>
      </c>
      <c r="M11" s="123">
        <v>112</v>
      </c>
      <c r="N11" s="177">
        <f>M11/1.9</f>
        <v>58.94736842105264</v>
      </c>
      <c r="O11" s="124">
        <f>RANK(N11,$N$11:$N$12,0)</f>
        <v>1</v>
      </c>
      <c r="P11" s="123">
        <v>112.5</v>
      </c>
      <c r="Q11" s="177">
        <f>P11/1.9</f>
        <v>59.21052631578948</v>
      </c>
      <c r="R11" s="124">
        <f>RANK(Q11,$Q$11:$Q$12,0)</f>
        <v>1</v>
      </c>
      <c r="S11" s="124"/>
      <c r="T11" s="124"/>
      <c r="U11" s="125">
        <f>P11+M11+J11</f>
        <v>350</v>
      </c>
      <c r="V11" s="126"/>
      <c r="W11" s="177">
        <f>(K11+N11+Q11)/3</f>
        <v>61.40350877192983</v>
      </c>
      <c r="X11" s="117"/>
    </row>
    <row r="12" spans="1:24" s="121" customFormat="1" ht="49.5" customHeight="1">
      <c r="A12" s="176">
        <f>RANK(W12,$W$11:$W$12)</f>
        <v>2</v>
      </c>
      <c r="B12" s="336" t="s">
        <v>206</v>
      </c>
      <c r="C12" s="320"/>
      <c r="D12" s="329" t="s">
        <v>9</v>
      </c>
      <c r="E12" s="342" t="s">
        <v>207</v>
      </c>
      <c r="F12" s="323" t="s">
        <v>154</v>
      </c>
      <c r="G12" s="324" t="s">
        <v>203</v>
      </c>
      <c r="H12" s="324" t="s">
        <v>31</v>
      </c>
      <c r="I12" s="122"/>
      <c r="J12" s="123">
        <v>112.5</v>
      </c>
      <c r="K12" s="177">
        <f>J12/1.9</f>
        <v>59.21052631578948</v>
      </c>
      <c r="L12" s="124">
        <f>RANK(K12,$K$11:$K$12,0)</f>
        <v>2</v>
      </c>
      <c r="M12" s="123">
        <v>100</v>
      </c>
      <c r="N12" s="177">
        <f>M12/1.9</f>
        <v>52.631578947368425</v>
      </c>
      <c r="O12" s="124">
        <f>RANK(N12,$N$11:$N$12,0)</f>
        <v>2</v>
      </c>
      <c r="P12" s="123">
        <v>100</v>
      </c>
      <c r="Q12" s="177">
        <f>P12/1.9</f>
        <v>52.631578947368425</v>
      </c>
      <c r="R12" s="124">
        <f>RANK(Q12,$Q$11:$Q$12,0)</f>
        <v>2</v>
      </c>
      <c r="S12" s="124">
        <v>1</v>
      </c>
      <c r="T12" s="124">
        <v>1</v>
      </c>
      <c r="U12" s="125">
        <f>P12+M12+J12</f>
        <v>312.5</v>
      </c>
      <c r="V12" s="126"/>
      <c r="W12" s="177">
        <f>(K12+N12+Q12)/3</f>
        <v>54.824561403508774</v>
      </c>
      <c r="X12" s="117"/>
    </row>
    <row r="13" spans="1:25" s="121" customFormat="1" ht="30.75" customHeight="1">
      <c r="A13" s="368" t="s">
        <v>93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117"/>
    </row>
    <row r="14" spans="1:24" s="121" customFormat="1" ht="49.5" customHeight="1">
      <c r="A14" s="176">
        <f>RANK(W14,$W$14:$W$16)</f>
        <v>1</v>
      </c>
      <c r="B14" s="325" t="s">
        <v>138</v>
      </c>
      <c r="C14" s="326"/>
      <c r="D14" s="327"/>
      <c r="E14" s="328" t="s">
        <v>139</v>
      </c>
      <c r="F14" s="334"/>
      <c r="G14" s="329" t="s">
        <v>6</v>
      </c>
      <c r="H14" s="338" t="s">
        <v>5</v>
      </c>
      <c r="I14" s="122"/>
      <c r="J14" s="123">
        <v>126</v>
      </c>
      <c r="K14" s="177">
        <f>J14/1.9</f>
        <v>66.31578947368422</v>
      </c>
      <c r="L14" s="124">
        <f>RANK(K14,$K$14:$K$16,0)</f>
        <v>2</v>
      </c>
      <c r="M14" s="123">
        <v>121</v>
      </c>
      <c r="N14" s="177">
        <f>M14/1.9</f>
        <v>63.684210526315795</v>
      </c>
      <c r="O14" s="124">
        <f>RANK(N14,$N$14:$N$16,0)</f>
        <v>1</v>
      </c>
      <c r="P14" s="123">
        <v>123</v>
      </c>
      <c r="Q14" s="177">
        <f>P14/1.9</f>
        <v>64.73684210526316</v>
      </c>
      <c r="R14" s="124">
        <f>RANK(Q14,$Q$14:$Q$16,0)</f>
        <v>1</v>
      </c>
      <c r="S14" s="124"/>
      <c r="T14" s="124"/>
      <c r="U14" s="125">
        <f>P14+M14+J14</f>
        <v>370</v>
      </c>
      <c r="V14" s="126"/>
      <c r="W14" s="177">
        <f>(K14+N14+Q14)/3</f>
        <v>64.9122807017544</v>
      </c>
      <c r="X14" s="117"/>
    </row>
    <row r="15" spans="1:24" s="121" customFormat="1" ht="49.5" customHeight="1">
      <c r="A15" s="176">
        <f>RANK(W15,$W$14:$W$16)</f>
        <v>2</v>
      </c>
      <c r="B15" s="331" t="s">
        <v>212</v>
      </c>
      <c r="C15" s="332"/>
      <c r="D15" s="327" t="s">
        <v>9</v>
      </c>
      <c r="E15" s="328" t="s">
        <v>213</v>
      </c>
      <c r="F15" s="340"/>
      <c r="G15" s="324"/>
      <c r="H15" s="338" t="s">
        <v>5</v>
      </c>
      <c r="I15" s="122"/>
      <c r="J15" s="123">
        <v>127.5</v>
      </c>
      <c r="K15" s="177">
        <f>J15/1.9</f>
        <v>67.10526315789474</v>
      </c>
      <c r="L15" s="124">
        <f>RANK(K15,$K$14:$K$16,0)</f>
        <v>1</v>
      </c>
      <c r="M15" s="123">
        <v>120.5</v>
      </c>
      <c r="N15" s="177">
        <f>M15/1.9</f>
        <v>63.42105263157895</v>
      </c>
      <c r="O15" s="124">
        <f>RANK(N15,$N$14:$N$16,0)</f>
        <v>2</v>
      </c>
      <c r="P15" s="123">
        <v>119</v>
      </c>
      <c r="Q15" s="177">
        <f>P15/1.9</f>
        <v>62.631578947368425</v>
      </c>
      <c r="R15" s="124">
        <f>RANK(Q15,$Q$14:$Q$16,0)</f>
        <v>2</v>
      </c>
      <c r="S15" s="124"/>
      <c r="T15" s="124"/>
      <c r="U15" s="125">
        <f>P15+M15+J15</f>
        <v>367</v>
      </c>
      <c r="V15" s="126"/>
      <c r="W15" s="177">
        <f>(K15+N15+Q15)/3</f>
        <v>64.38596491228071</v>
      </c>
      <c r="X15" s="117"/>
    </row>
    <row r="16" spans="1:24" s="121" customFormat="1" ht="49.5" customHeight="1">
      <c r="A16" s="176">
        <f>RANK(W16,$W$14:$W$16)</f>
        <v>3</v>
      </c>
      <c r="B16" s="336" t="s">
        <v>210</v>
      </c>
      <c r="C16" s="320"/>
      <c r="D16" s="329" t="s">
        <v>9</v>
      </c>
      <c r="E16" s="342" t="s">
        <v>211</v>
      </c>
      <c r="F16" s="323" t="s">
        <v>131</v>
      </c>
      <c r="G16" s="324" t="s">
        <v>185</v>
      </c>
      <c r="H16" s="324" t="s">
        <v>5</v>
      </c>
      <c r="I16" s="122"/>
      <c r="J16" s="123">
        <v>118</v>
      </c>
      <c r="K16" s="177">
        <f>J16/1.9</f>
        <v>62.10526315789474</v>
      </c>
      <c r="L16" s="124">
        <f>RANK(K16,$K$14:$K$16,0)</f>
        <v>3</v>
      </c>
      <c r="M16" s="123">
        <v>109.5</v>
      </c>
      <c r="N16" s="177">
        <f>M16/1.9</f>
        <v>57.631578947368425</v>
      </c>
      <c r="O16" s="124">
        <f>RANK(N16,$N$14:$N$16,0)</f>
        <v>3</v>
      </c>
      <c r="P16" s="123">
        <v>113</v>
      </c>
      <c r="Q16" s="177">
        <f>P16/1.9</f>
        <v>59.473684210526315</v>
      </c>
      <c r="R16" s="124">
        <f>RANK(Q16,$Q$14:$Q$16,0)</f>
        <v>3</v>
      </c>
      <c r="S16" s="124">
        <v>1</v>
      </c>
      <c r="T16" s="124"/>
      <c r="U16" s="125">
        <f>P16+M16+J16</f>
        <v>340.5</v>
      </c>
      <c r="V16" s="126"/>
      <c r="W16" s="177">
        <f>(K16+N16+Q16)/3</f>
        <v>59.73684210526316</v>
      </c>
      <c r="X16" s="117"/>
    </row>
    <row r="17" spans="1:25" s="121" customFormat="1" ht="30.75" customHeight="1" hidden="1">
      <c r="A17" s="369" t="s">
        <v>99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132"/>
      <c r="Y17" s="117"/>
    </row>
    <row r="18" spans="1:24" s="121" customFormat="1" ht="49.5" customHeight="1" hidden="1">
      <c r="A18" s="176">
        <f>RANK(W18,$W$18:$W$19)</f>
        <v>1</v>
      </c>
      <c r="B18" s="274"/>
      <c r="C18" s="281"/>
      <c r="D18" s="270"/>
      <c r="E18" s="274"/>
      <c r="F18" s="280"/>
      <c r="G18" s="273"/>
      <c r="H18" s="273"/>
      <c r="I18" s="122"/>
      <c r="J18" s="123"/>
      <c r="K18" s="177">
        <f>J18/1.2</f>
        <v>0</v>
      </c>
      <c r="L18" s="124">
        <f>RANK(K18,$K$18:$K$19,0)</f>
        <v>1</v>
      </c>
      <c r="M18" s="123"/>
      <c r="N18" s="177">
        <f>M18/1.2</f>
        <v>0</v>
      </c>
      <c r="O18" s="124">
        <f>RANK(N18,$N$18:$N$19,0)</f>
        <v>1</v>
      </c>
      <c r="P18" s="123"/>
      <c r="Q18" s="177">
        <f>P18/1.2</f>
        <v>0</v>
      </c>
      <c r="R18" s="124">
        <f>RANK(Q18,$Q$18:$Q$19,0)</f>
        <v>1</v>
      </c>
      <c r="S18" s="124"/>
      <c r="T18" s="124"/>
      <c r="U18" s="125">
        <f>P18+M18+J18</f>
        <v>0</v>
      </c>
      <c r="V18" s="126"/>
      <c r="W18" s="177">
        <f>(K18+N18+Q18)/3</f>
        <v>0</v>
      </c>
      <c r="X18" s="120"/>
    </row>
    <row r="19" spans="1:24" s="121" customFormat="1" ht="49.5" customHeight="1" hidden="1">
      <c r="A19" s="176">
        <f>RANK(W19,$W$18:$W$19)</f>
        <v>1</v>
      </c>
      <c r="B19" s="282"/>
      <c r="C19" s="283"/>
      <c r="D19" s="278"/>
      <c r="E19" s="271"/>
      <c r="F19" s="272"/>
      <c r="G19" s="273"/>
      <c r="H19" s="273"/>
      <c r="I19" s="122"/>
      <c r="J19" s="123"/>
      <c r="K19" s="177">
        <f>J19/1.2</f>
        <v>0</v>
      </c>
      <c r="L19" s="124">
        <f>RANK(K19,$K$18:$K$19,0)</f>
        <v>1</v>
      </c>
      <c r="M19" s="123"/>
      <c r="N19" s="177">
        <f>M19/1.2</f>
        <v>0</v>
      </c>
      <c r="O19" s="124">
        <f>RANK(N19,$N$18:$N$19,0)</f>
        <v>1</v>
      </c>
      <c r="P19" s="123"/>
      <c r="Q19" s="177">
        <f>P19/1.2</f>
        <v>0</v>
      </c>
      <c r="R19" s="124">
        <f>RANK(Q19,$Q$18:$Q$19,0)</f>
        <v>1</v>
      </c>
      <c r="S19" s="124"/>
      <c r="T19" s="124"/>
      <c r="U19" s="125">
        <f>P19+M19+J19</f>
        <v>0</v>
      </c>
      <c r="V19" s="126"/>
      <c r="W19" s="177">
        <f>(K19+N19+Q19)/3</f>
        <v>0</v>
      </c>
      <c r="X19" s="120"/>
    </row>
    <row r="20" spans="1:24" s="56" customFormat="1" ht="56.25" customHeight="1">
      <c r="A20" s="55" t="s">
        <v>66</v>
      </c>
      <c r="H20" s="57" t="s">
        <v>110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X20" s="58"/>
    </row>
    <row r="21" spans="1:24" s="56" customFormat="1" ht="57.75" customHeight="1">
      <c r="A21" s="55" t="s">
        <v>67</v>
      </c>
      <c r="H21" s="57" t="s">
        <v>68</v>
      </c>
      <c r="R21" s="55"/>
      <c r="X21" s="58"/>
    </row>
    <row r="22" ht="12.75">
      <c r="W22" s="101"/>
    </row>
  </sheetData>
  <sheetProtection selectLockedCells="1" selectUnlockedCells="1"/>
  <mergeCells count="27">
    <mergeCell ref="F8:F9"/>
    <mergeCell ref="A2:X2"/>
    <mergeCell ref="A3:W3"/>
    <mergeCell ref="A4:X4"/>
    <mergeCell ref="A6:Y6"/>
    <mergeCell ref="A7:E7"/>
    <mergeCell ref="R7:X7"/>
    <mergeCell ref="A5:W5"/>
    <mergeCell ref="A10:X10"/>
    <mergeCell ref="G8:G9"/>
    <mergeCell ref="H8:H9"/>
    <mergeCell ref="J8:L8"/>
    <mergeCell ref="M8:O8"/>
    <mergeCell ref="P8:R8"/>
    <mergeCell ref="S8:S9"/>
    <mergeCell ref="A8:A9"/>
    <mergeCell ref="B8:B9"/>
    <mergeCell ref="T8:T9"/>
    <mergeCell ref="A13:X13"/>
    <mergeCell ref="A17:W17"/>
    <mergeCell ref="U8:U9"/>
    <mergeCell ref="V8:V9"/>
    <mergeCell ref="W8:W9"/>
    <mergeCell ref="X8:X9"/>
    <mergeCell ref="C8:C9"/>
    <mergeCell ref="D8:D9"/>
    <mergeCell ref="E8:E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4"/>
  <sheetViews>
    <sheetView view="pageBreakPreview" zoomScale="75" zoomScaleNormal="60" zoomScaleSheetLayoutView="75" zoomScalePageLayoutView="0" workbookViewId="0" topLeftCell="A2">
      <selection activeCell="A5" sqref="A5:S5"/>
    </sheetView>
  </sheetViews>
  <sheetFormatPr defaultColWidth="9.33203125" defaultRowHeight="12.75"/>
  <cols>
    <col min="1" max="1" width="7.66015625" style="67" customWidth="1"/>
    <col min="2" max="2" width="23.5" style="68" customWidth="1"/>
    <col min="3" max="3" width="0" style="68" hidden="1" customWidth="1"/>
    <col min="4" max="4" width="9.16015625" style="67" customWidth="1"/>
    <col min="5" max="5" width="36.5" style="67" customWidth="1"/>
    <col min="6" max="7" width="0" style="67" hidden="1" customWidth="1"/>
    <col min="8" max="8" width="28.66015625" style="67" customWidth="1"/>
    <col min="9" max="9" width="9.66015625" style="69" customWidth="1"/>
    <col min="10" max="10" width="9.66015625" style="67" customWidth="1"/>
    <col min="11" max="16" width="9.66015625" style="70" customWidth="1"/>
    <col min="17" max="17" width="11.5" style="69" customWidth="1"/>
    <col min="18" max="18" width="11.5" style="70" customWidth="1"/>
    <col min="19" max="19" width="16" style="67" customWidth="1"/>
    <col min="20" max="20" width="0" style="67" hidden="1" customWidth="1"/>
    <col min="21" max="21" width="0" style="70" hidden="1" customWidth="1"/>
    <col min="22" max="16384" width="9.33203125" style="67" customWidth="1"/>
  </cols>
  <sheetData>
    <row r="1" spans="1:21" s="74" customFormat="1" ht="14.25" customHeight="1" hidden="1">
      <c r="A1" s="71" t="s">
        <v>38</v>
      </c>
      <c r="B1" s="72"/>
      <c r="C1" s="72"/>
      <c r="D1" s="72"/>
      <c r="E1" s="73"/>
      <c r="F1" s="73"/>
      <c r="G1" s="73"/>
      <c r="I1" s="75"/>
      <c r="J1" s="76"/>
      <c r="K1" s="77" t="s">
        <v>42</v>
      </c>
      <c r="L1" s="77"/>
      <c r="M1" s="77"/>
      <c r="N1" s="77"/>
      <c r="O1" s="77"/>
      <c r="P1" s="77"/>
      <c r="Q1" s="75"/>
      <c r="R1" s="77" t="s">
        <v>43</v>
      </c>
      <c r="S1" s="76"/>
      <c r="T1" s="76"/>
      <c r="U1" s="78" t="s">
        <v>44</v>
      </c>
    </row>
    <row r="2" spans="1:21" s="80" customFormat="1" ht="34.5" customHeight="1">
      <c r="A2" s="380" t="s">
        <v>186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1" s="60" customFormat="1" ht="27.75" customHeight="1">
      <c r="A3" s="381" t="s">
        <v>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1" s="82" customFormat="1" ht="34.5" customHeight="1">
      <c r="A4" s="394" t="s">
        <v>71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</row>
    <row r="5" spans="1:24" s="31" customFormat="1" ht="34.5" customHeight="1">
      <c r="A5" s="383" t="s">
        <v>226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84"/>
      <c r="U5" s="84"/>
      <c r="V5" s="84"/>
      <c r="W5" s="84"/>
      <c r="X5" s="84"/>
    </row>
    <row r="6" spans="1:21" s="88" customFormat="1" ht="21.75" customHeight="1">
      <c r="A6" s="384" t="s">
        <v>5</v>
      </c>
      <c r="B6" s="384"/>
      <c r="C6" s="384"/>
      <c r="D6" s="384"/>
      <c r="E6" s="384"/>
      <c r="F6" s="85"/>
      <c r="G6" s="85"/>
      <c r="H6" s="86"/>
      <c r="I6" s="86"/>
      <c r="J6" s="87"/>
      <c r="K6" s="87"/>
      <c r="L6" s="87"/>
      <c r="M6" s="87"/>
      <c r="N6" s="87"/>
      <c r="O6" s="87"/>
      <c r="P6" s="87"/>
      <c r="Q6" s="395" t="s">
        <v>187</v>
      </c>
      <c r="R6" s="395"/>
      <c r="S6" s="395"/>
      <c r="T6" s="395"/>
      <c r="U6" s="395"/>
    </row>
    <row r="7" spans="1:21" s="91" customFormat="1" ht="25.5" customHeight="1">
      <c r="A7" s="389" t="s">
        <v>50</v>
      </c>
      <c r="B7" s="390" t="s">
        <v>0</v>
      </c>
      <c r="C7" s="89"/>
      <c r="D7" s="387" t="s">
        <v>1</v>
      </c>
      <c r="E7" s="391" t="s">
        <v>53</v>
      </c>
      <c r="F7" s="90"/>
      <c r="G7" s="90"/>
      <c r="H7" s="392" t="s">
        <v>74</v>
      </c>
      <c r="I7" s="393" t="s">
        <v>75</v>
      </c>
      <c r="J7" s="393"/>
      <c r="K7" s="393"/>
      <c r="L7" s="393"/>
      <c r="M7" s="393"/>
      <c r="N7" s="393"/>
      <c r="O7" s="393"/>
      <c r="P7" s="393"/>
      <c r="Q7" s="393"/>
      <c r="R7" s="393"/>
      <c r="S7" s="386" t="s">
        <v>76</v>
      </c>
      <c r="T7" s="387" t="s">
        <v>77</v>
      </c>
      <c r="U7" s="388" t="s">
        <v>78</v>
      </c>
    </row>
    <row r="8" spans="1:21" s="91" customFormat="1" ht="97.5" customHeight="1">
      <c r="A8" s="389"/>
      <c r="B8" s="390"/>
      <c r="C8" s="178"/>
      <c r="D8" s="387"/>
      <c r="E8" s="391"/>
      <c r="F8" s="179"/>
      <c r="G8" s="179"/>
      <c r="H8" s="392"/>
      <c r="I8" s="180" t="s">
        <v>100</v>
      </c>
      <c r="J8" s="180" t="s">
        <v>101</v>
      </c>
      <c r="K8" s="180" t="s">
        <v>102</v>
      </c>
      <c r="L8" s="180" t="s">
        <v>103</v>
      </c>
      <c r="M8" s="180" t="s">
        <v>104</v>
      </c>
      <c r="N8" s="180" t="s">
        <v>105</v>
      </c>
      <c r="O8" s="180" t="s">
        <v>106</v>
      </c>
      <c r="P8" s="180" t="s">
        <v>107</v>
      </c>
      <c r="Q8" s="181" t="s">
        <v>108</v>
      </c>
      <c r="R8" s="181" t="s">
        <v>83</v>
      </c>
      <c r="S8" s="386"/>
      <c r="T8" s="387"/>
      <c r="U8" s="388"/>
    </row>
    <row r="9" spans="1:24" s="121" customFormat="1" ht="30.75" customHeight="1">
      <c r="A9" s="368" t="s">
        <v>111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182"/>
      <c r="U9" s="182"/>
      <c r="V9" s="182"/>
      <c r="W9" s="182"/>
      <c r="X9" s="120"/>
    </row>
    <row r="10" spans="1:21" s="83" customFormat="1" ht="57.75" customHeight="1">
      <c r="A10" s="183">
        <v>1</v>
      </c>
      <c r="B10" s="279" t="s">
        <v>117</v>
      </c>
      <c r="C10" s="281"/>
      <c r="D10" s="270"/>
      <c r="E10" s="271" t="s">
        <v>112</v>
      </c>
      <c r="F10" s="272"/>
      <c r="G10" s="273" t="s">
        <v>6</v>
      </c>
      <c r="H10" s="273" t="s">
        <v>5</v>
      </c>
      <c r="I10" s="184">
        <v>5</v>
      </c>
      <c r="J10" s="184">
        <v>5</v>
      </c>
      <c r="K10" s="184">
        <v>5</v>
      </c>
      <c r="L10" s="184">
        <v>5</v>
      </c>
      <c r="M10" s="184">
        <v>5</v>
      </c>
      <c r="N10" s="184">
        <v>5</v>
      </c>
      <c r="O10" s="184">
        <v>4.5</v>
      </c>
      <c r="P10" s="184">
        <v>5</v>
      </c>
      <c r="Q10" s="184">
        <v>5</v>
      </c>
      <c r="R10" s="184">
        <v>5</v>
      </c>
      <c r="S10" s="185">
        <f>SUM(I10:R10)</f>
        <v>49.5</v>
      </c>
      <c r="T10" s="185"/>
      <c r="U10" s="186">
        <f>S10/0.3</f>
        <v>165</v>
      </c>
    </row>
    <row r="11" spans="1:21" s="83" customFormat="1" ht="57.75" customHeight="1" hidden="1">
      <c r="A11" s="183"/>
      <c r="B11" s="277"/>
      <c r="C11" s="277"/>
      <c r="D11" s="278"/>
      <c r="E11" s="271"/>
      <c r="F11" s="272"/>
      <c r="G11" s="273"/>
      <c r="H11" s="273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>
        <f>SUM(I11:R11)</f>
        <v>0</v>
      </c>
      <c r="T11" s="185"/>
      <c r="U11" s="186"/>
    </row>
    <row r="12" spans="1:23" s="56" customFormat="1" ht="56.25" customHeight="1">
      <c r="A12" s="55" t="s">
        <v>66</v>
      </c>
      <c r="H12" s="57" t="s">
        <v>110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W12" s="58"/>
    </row>
    <row r="13" spans="1:18" s="56" customFormat="1" ht="56.25" customHeight="1">
      <c r="A13" s="55" t="s">
        <v>67</v>
      </c>
      <c r="H13" s="57" t="s">
        <v>68</v>
      </c>
      <c r="R13" s="55"/>
    </row>
    <row r="14" spans="1:21" s="69" customFormat="1" ht="56.25" customHeight="1">
      <c r="A14" s="67"/>
      <c r="B14" s="100"/>
      <c r="C14" s="100"/>
      <c r="D14" s="100"/>
      <c r="E14" s="100"/>
      <c r="F14" s="100"/>
      <c r="G14" s="100"/>
      <c r="H14" s="100"/>
      <c r="J14" s="67"/>
      <c r="K14" s="70"/>
      <c r="L14" s="70"/>
      <c r="M14" s="70"/>
      <c r="N14" s="70"/>
      <c r="O14" s="70"/>
      <c r="P14" s="70"/>
      <c r="R14" s="70"/>
      <c r="S14" s="67"/>
      <c r="T14" s="67"/>
      <c r="U14" s="70"/>
    </row>
  </sheetData>
  <sheetProtection selectLockedCells="1" selectUnlockedCells="1"/>
  <mergeCells count="16">
    <mergeCell ref="A2:U2"/>
    <mergeCell ref="A3:U3"/>
    <mergeCell ref="A4:U4"/>
    <mergeCell ref="A5:S5"/>
    <mergeCell ref="A6:E6"/>
    <mergeCell ref="Q6:U6"/>
    <mergeCell ref="S7:S8"/>
    <mergeCell ref="T7:T8"/>
    <mergeCell ref="U7:U8"/>
    <mergeCell ref="A9:S9"/>
    <mergeCell ref="A7:A8"/>
    <mergeCell ref="B7:B8"/>
    <mergeCell ref="D7:D8"/>
    <mergeCell ref="E7:E8"/>
    <mergeCell ref="H7:H8"/>
    <mergeCell ref="I7:R7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4"/>
  <sheetViews>
    <sheetView view="pageBreakPreview" zoomScale="70" zoomScaleSheetLayoutView="70" zoomScalePageLayoutView="0" workbookViewId="0" topLeftCell="A7">
      <selection activeCell="P20" sqref="P20"/>
    </sheetView>
  </sheetViews>
  <sheetFormatPr defaultColWidth="10.66015625" defaultRowHeight="57" customHeight="1"/>
  <cols>
    <col min="1" max="1" width="6.16015625" style="151" customWidth="1"/>
    <col min="2" max="2" width="30.33203125" style="151" customWidth="1"/>
    <col min="3" max="3" width="0" style="151" hidden="1" customWidth="1"/>
    <col min="4" max="4" width="7.66015625" style="151" customWidth="1"/>
    <col min="5" max="5" width="57.33203125" style="151" customWidth="1"/>
    <col min="6" max="6" width="0" style="151" hidden="1" customWidth="1"/>
    <col min="7" max="7" width="0" style="152" hidden="1" customWidth="1"/>
    <col min="8" max="8" width="40.16015625" style="151" customWidth="1"/>
    <col min="9" max="9" width="10.16015625" style="153" customWidth="1"/>
    <col min="10" max="10" width="13.83203125" style="154" customWidth="1"/>
    <col min="11" max="11" width="8.33203125" style="151" customWidth="1"/>
    <col min="12" max="12" width="9.66015625" style="153" customWidth="1"/>
    <col min="13" max="13" width="12.5" style="154" customWidth="1"/>
    <col min="14" max="14" width="5.83203125" style="151" customWidth="1"/>
    <col min="15" max="15" width="9.5" style="153" customWidth="1"/>
    <col min="16" max="16" width="12.5" style="154" customWidth="1"/>
    <col min="17" max="17" width="6" style="151" customWidth="1"/>
    <col min="18" max="19" width="6.5" style="151" customWidth="1"/>
    <col min="20" max="20" width="10.16015625" style="151" customWidth="1"/>
    <col min="21" max="21" width="0" style="151" hidden="1" customWidth="1"/>
    <col min="22" max="22" width="15.33203125" style="154" customWidth="1"/>
    <col min="23" max="25" width="0" style="151" hidden="1" customWidth="1"/>
    <col min="26" max="16384" width="10.66015625" style="151" customWidth="1"/>
  </cols>
  <sheetData>
    <row r="1" spans="1:23" s="24" customFormat="1" ht="49.5" customHeight="1">
      <c r="A1" s="380" t="s">
        <v>186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</row>
    <row r="2" spans="1:25" s="26" customFormat="1" ht="27.75" customHeight="1" hidden="1">
      <c r="A2" s="415" t="s">
        <v>45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25"/>
      <c r="Y2" s="25"/>
    </row>
    <row r="3" spans="1:23" s="187" customFormat="1" ht="42.75" customHeight="1">
      <c r="A3" s="416" t="s">
        <v>48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</row>
    <row r="4" spans="1:24" s="341" customFormat="1" ht="34.5" customHeight="1">
      <c r="A4" s="383" t="s">
        <v>225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</row>
    <row r="5" spans="1:24" s="88" customFormat="1" ht="21.75" customHeight="1">
      <c r="A5" s="384" t="s">
        <v>5</v>
      </c>
      <c r="B5" s="384"/>
      <c r="C5" s="384"/>
      <c r="D5" s="384"/>
      <c r="E5" s="384"/>
      <c r="F5" s="85"/>
      <c r="G5" s="85"/>
      <c r="H5" s="86"/>
      <c r="I5" s="86"/>
      <c r="J5" s="87"/>
      <c r="K5" s="87"/>
      <c r="L5" s="87"/>
      <c r="M5" s="87"/>
      <c r="N5" s="87"/>
      <c r="O5" s="87"/>
      <c r="P5" s="87"/>
      <c r="Q5" s="87"/>
      <c r="R5" s="385" t="s">
        <v>187</v>
      </c>
      <c r="S5" s="385"/>
      <c r="T5" s="385"/>
      <c r="U5" s="385"/>
      <c r="V5" s="385"/>
      <c r="W5" s="385"/>
      <c r="X5" s="385"/>
    </row>
    <row r="6" spans="1:23" s="156" customFormat="1" ht="15" customHeight="1">
      <c r="A6" s="411" t="s">
        <v>50</v>
      </c>
      <c r="B6" s="403" t="s">
        <v>94</v>
      </c>
      <c r="C6" s="413" t="s">
        <v>52</v>
      </c>
      <c r="D6" s="413" t="s">
        <v>1</v>
      </c>
      <c r="E6" s="403" t="s">
        <v>95</v>
      </c>
      <c r="F6" s="403" t="s">
        <v>2</v>
      </c>
      <c r="G6" s="403" t="s">
        <v>3</v>
      </c>
      <c r="H6" s="405" t="s">
        <v>4</v>
      </c>
      <c r="I6" s="407" t="s">
        <v>88</v>
      </c>
      <c r="J6" s="407"/>
      <c r="K6" s="407"/>
      <c r="L6" s="408" t="s">
        <v>54</v>
      </c>
      <c r="M6" s="408"/>
      <c r="N6" s="408"/>
      <c r="O6" s="407" t="s">
        <v>55</v>
      </c>
      <c r="P6" s="407"/>
      <c r="Q6" s="407"/>
      <c r="R6" s="409" t="s">
        <v>56</v>
      </c>
      <c r="S6" s="409" t="s">
        <v>57</v>
      </c>
      <c r="T6" s="397" t="s">
        <v>58</v>
      </c>
      <c r="U6" s="397" t="s">
        <v>59</v>
      </c>
      <c r="V6" s="399" t="s">
        <v>60</v>
      </c>
      <c r="W6" s="401" t="s">
        <v>96</v>
      </c>
    </row>
    <row r="7" spans="1:25" s="156" customFormat="1" ht="51" customHeight="1">
      <c r="A7" s="412"/>
      <c r="B7" s="404"/>
      <c r="C7" s="414"/>
      <c r="D7" s="414"/>
      <c r="E7" s="404"/>
      <c r="F7" s="404"/>
      <c r="G7" s="404"/>
      <c r="H7" s="406"/>
      <c r="I7" s="296" t="s">
        <v>62</v>
      </c>
      <c r="J7" s="297" t="s">
        <v>63</v>
      </c>
      <c r="K7" s="298" t="s">
        <v>64</v>
      </c>
      <c r="L7" s="296" t="s">
        <v>62</v>
      </c>
      <c r="M7" s="297" t="s">
        <v>63</v>
      </c>
      <c r="N7" s="298" t="s">
        <v>64</v>
      </c>
      <c r="O7" s="296" t="s">
        <v>62</v>
      </c>
      <c r="P7" s="297" t="s">
        <v>63</v>
      </c>
      <c r="Q7" s="298" t="s">
        <v>64</v>
      </c>
      <c r="R7" s="410"/>
      <c r="S7" s="410"/>
      <c r="T7" s="398"/>
      <c r="U7" s="398"/>
      <c r="V7" s="400"/>
      <c r="W7" s="402"/>
      <c r="X7" s="299" t="s">
        <v>14</v>
      </c>
      <c r="Y7" s="157" t="s">
        <v>97</v>
      </c>
    </row>
    <row r="8" spans="1:24" s="155" customFormat="1" ht="42.75" customHeight="1">
      <c r="A8" s="396" t="s">
        <v>37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294"/>
      <c r="X8" s="295"/>
    </row>
    <row r="9" spans="1:25" s="161" customFormat="1" ht="42.75" customHeight="1">
      <c r="A9" s="158">
        <f aca="true" t="shared" si="0" ref="A9:A14">RANK(V9,$V$9:$V$14)</f>
        <v>1</v>
      </c>
      <c r="B9" s="337" t="s">
        <v>198</v>
      </c>
      <c r="C9" s="326"/>
      <c r="D9" s="327" t="s">
        <v>33</v>
      </c>
      <c r="E9" s="325" t="s">
        <v>199</v>
      </c>
      <c r="F9" s="326"/>
      <c r="G9" s="338" t="s">
        <v>6</v>
      </c>
      <c r="H9" s="324" t="s">
        <v>5</v>
      </c>
      <c r="I9" s="360">
        <v>227.5</v>
      </c>
      <c r="J9" s="288">
        <f aca="true" t="shared" si="1" ref="J9:J14">I9/3.4</f>
        <v>66.91176470588235</v>
      </c>
      <c r="K9" s="289">
        <f aca="true" t="shared" si="2" ref="K9:K14">RANK(J9,$J$9:$J$14)</f>
        <v>2</v>
      </c>
      <c r="L9" s="290">
        <v>223.5</v>
      </c>
      <c r="M9" s="288">
        <f aca="true" t="shared" si="3" ref="M9:M14">L9/3.4</f>
        <v>65.73529411764706</v>
      </c>
      <c r="N9" s="289">
        <f aca="true" t="shared" si="4" ref="N9:N14">RANK(M9,$M$9:$M$14)</f>
        <v>3</v>
      </c>
      <c r="O9" s="290">
        <v>229</v>
      </c>
      <c r="P9" s="288">
        <f aca="true" t="shared" si="5" ref="P9:P14">O9/3.4</f>
        <v>67.3529411764706</v>
      </c>
      <c r="Q9" s="289">
        <f aca="true" t="shared" si="6" ref="Q9:Q14">RANK(P9,$P$9:$P$14)</f>
        <v>1</v>
      </c>
      <c r="R9" s="289"/>
      <c r="S9" s="289"/>
      <c r="T9" s="291">
        <f aca="true" t="shared" si="7" ref="T9:T14">O9+L9+I9</f>
        <v>680</v>
      </c>
      <c r="U9" s="292"/>
      <c r="V9" s="293">
        <f aca="true" t="shared" si="8" ref="V9:V14">(J9+M9+P9)/3</f>
        <v>66.66666666666667</v>
      </c>
      <c r="W9" s="160"/>
      <c r="Y9" s="162"/>
    </row>
    <row r="10" spans="1:25" s="161" customFormat="1" ht="42.75" customHeight="1">
      <c r="A10" s="158">
        <f t="shared" si="0"/>
        <v>2</v>
      </c>
      <c r="B10" s="325" t="s">
        <v>223</v>
      </c>
      <c r="C10" s="326"/>
      <c r="D10" s="329" t="s">
        <v>15</v>
      </c>
      <c r="E10" s="333" t="s">
        <v>224</v>
      </c>
      <c r="F10" s="323" t="s">
        <v>127</v>
      </c>
      <c r="G10" s="334" t="s">
        <v>6</v>
      </c>
      <c r="H10" s="329" t="s">
        <v>5</v>
      </c>
      <c r="I10" s="360">
        <v>225.5</v>
      </c>
      <c r="J10" s="288">
        <f t="shared" si="1"/>
        <v>66.32352941176471</v>
      </c>
      <c r="K10" s="219">
        <f t="shared" si="2"/>
        <v>3</v>
      </c>
      <c r="L10" s="220">
        <v>226</v>
      </c>
      <c r="M10" s="288">
        <f t="shared" si="3"/>
        <v>66.47058823529412</v>
      </c>
      <c r="N10" s="289">
        <f t="shared" si="4"/>
        <v>1</v>
      </c>
      <c r="O10" s="220">
        <v>227</v>
      </c>
      <c r="P10" s="288">
        <f t="shared" si="5"/>
        <v>66.76470588235294</v>
      </c>
      <c r="Q10" s="219">
        <f t="shared" si="6"/>
        <v>2</v>
      </c>
      <c r="R10" s="219"/>
      <c r="S10" s="219"/>
      <c r="T10" s="221">
        <f t="shared" si="7"/>
        <v>678.5</v>
      </c>
      <c r="U10" s="222"/>
      <c r="V10" s="177">
        <f t="shared" si="8"/>
        <v>66.51960784313725</v>
      </c>
      <c r="W10" s="160"/>
      <c r="Y10" s="162"/>
    </row>
    <row r="11" spans="1:25" s="161" customFormat="1" ht="42.75" customHeight="1">
      <c r="A11" s="158">
        <f t="shared" si="0"/>
        <v>3</v>
      </c>
      <c r="B11" s="337" t="s">
        <v>200</v>
      </c>
      <c r="C11" s="320"/>
      <c r="D11" s="335" t="s">
        <v>14</v>
      </c>
      <c r="E11" s="325" t="s">
        <v>201</v>
      </c>
      <c r="F11" s="340"/>
      <c r="G11" s="338" t="s">
        <v>28</v>
      </c>
      <c r="H11" s="324" t="s">
        <v>5</v>
      </c>
      <c r="I11" s="159">
        <v>229</v>
      </c>
      <c r="J11" s="288">
        <f t="shared" si="1"/>
        <v>67.3529411764706</v>
      </c>
      <c r="K11" s="219">
        <f t="shared" si="2"/>
        <v>1</v>
      </c>
      <c r="L11" s="220">
        <v>221.5</v>
      </c>
      <c r="M11" s="288">
        <f t="shared" si="3"/>
        <v>65.14705882352942</v>
      </c>
      <c r="N11" s="289">
        <f t="shared" si="4"/>
        <v>4</v>
      </c>
      <c r="O11" s="220">
        <v>224</v>
      </c>
      <c r="P11" s="288">
        <f t="shared" si="5"/>
        <v>65.88235294117648</v>
      </c>
      <c r="Q11" s="219">
        <f t="shared" si="6"/>
        <v>3</v>
      </c>
      <c r="R11" s="219"/>
      <c r="S11" s="219"/>
      <c r="T11" s="221">
        <f t="shared" si="7"/>
        <v>674.5</v>
      </c>
      <c r="U11" s="222"/>
      <c r="V11" s="177">
        <f t="shared" si="8"/>
        <v>66.12745098039215</v>
      </c>
      <c r="W11" s="160"/>
      <c r="Y11" s="162"/>
    </row>
    <row r="12" spans="1:25" s="161" customFormat="1" ht="42.75" customHeight="1">
      <c r="A12" s="158">
        <f t="shared" si="0"/>
        <v>4</v>
      </c>
      <c r="B12" s="331" t="s">
        <v>194</v>
      </c>
      <c r="C12" s="332"/>
      <c r="D12" s="335" t="s">
        <v>15</v>
      </c>
      <c r="E12" s="331" t="s">
        <v>195</v>
      </c>
      <c r="F12" s="334"/>
      <c r="G12" s="324" t="s">
        <v>6</v>
      </c>
      <c r="H12" s="324" t="s">
        <v>5</v>
      </c>
      <c r="I12" s="220">
        <v>222</v>
      </c>
      <c r="J12" s="288">
        <f t="shared" si="1"/>
        <v>65.29411764705883</v>
      </c>
      <c r="K12" s="219">
        <f t="shared" si="2"/>
        <v>5</v>
      </c>
      <c r="L12" s="220">
        <v>225</v>
      </c>
      <c r="M12" s="288">
        <f t="shared" si="3"/>
        <v>66.17647058823529</v>
      </c>
      <c r="N12" s="289">
        <f t="shared" si="4"/>
        <v>2</v>
      </c>
      <c r="O12" s="220">
        <v>218.5</v>
      </c>
      <c r="P12" s="288">
        <f t="shared" si="5"/>
        <v>64.26470588235294</v>
      </c>
      <c r="Q12" s="219">
        <f t="shared" si="6"/>
        <v>5</v>
      </c>
      <c r="R12" s="219"/>
      <c r="S12" s="219"/>
      <c r="T12" s="221">
        <f t="shared" si="7"/>
        <v>665.5</v>
      </c>
      <c r="U12" s="222"/>
      <c r="V12" s="177">
        <f t="shared" si="8"/>
        <v>65.24509803921569</v>
      </c>
      <c r="W12" s="160"/>
      <c r="Y12" s="162"/>
    </row>
    <row r="13" spans="1:25" s="161" customFormat="1" ht="42.75" customHeight="1">
      <c r="A13" s="158">
        <f t="shared" si="0"/>
        <v>5</v>
      </c>
      <c r="B13" s="331" t="s">
        <v>192</v>
      </c>
      <c r="C13" s="332"/>
      <c r="D13" s="321" t="s">
        <v>15</v>
      </c>
      <c r="E13" s="342" t="s">
        <v>193</v>
      </c>
      <c r="F13" s="334"/>
      <c r="G13" s="324" t="s">
        <v>6</v>
      </c>
      <c r="H13" s="324" t="s">
        <v>5</v>
      </c>
      <c r="I13" s="220">
        <v>223</v>
      </c>
      <c r="J13" s="288">
        <f t="shared" si="1"/>
        <v>65.58823529411765</v>
      </c>
      <c r="K13" s="219">
        <f t="shared" si="2"/>
        <v>4</v>
      </c>
      <c r="L13" s="220">
        <v>220</v>
      </c>
      <c r="M13" s="288">
        <f t="shared" si="3"/>
        <v>64.70588235294117</v>
      </c>
      <c r="N13" s="289">
        <f t="shared" si="4"/>
        <v>5</v>
      </c>
      <c r="O13" s="220">
        <v>221</v>
      </c>
      <c r="P13" s="288">
        <f t="shared" si="5"/>
        <v>65</v>
      </c>
      <c r="Q13" s="219">
        <f t="shared" si="6"/>
        <v>4</v>
      </c>
      <c r="R13" s="219"/>
      <c r="S13" s="219"/>
      <c r="T13" s="221">
        <f t="shared" si="7"/>
        <v>664</v>
      </c>
      <c r="U13" s="222"/>
      <c r="V13" s="177">
        <f t="shared" si="8"/>
        <v>65.09803921568628</v>
      </c>
      <c r="W13" s="160"/>
      <c r="Y13" s="162"/>
    </row>
    <row r="14" spans="1:25" s="161" customFormat="1" ht="42.75" customHeight="1">
      <c r="A14" s="158">
        <f t="shared" si="0"/>
        <v>6</v>
      </c>
      <c r="B14" s="355" t="s">
        <v>196</v>
      </c>
      <c r="C14" s="356"/>
      <c r="D14" s="344" t="s">
        <v>14</v>
      </c>
      <c r="E14" s="342" t="s">
        <v>197</v>
      </c>
      <c r="F14" s="345" t="s">
        <v>35</v>
      </c>
      <c r="G14" s="357" t="s">
        <v>157</v>
      </c>
      <c r="H14" s="357" t="s">
        <v>34</v>
      </c>
      <c r="I14" s="159">
        <v>205</v>
      </c>
      <c r="J14" s="288">
        <f t="shared" si="1"/>
        <v>60.294117647058826</v>
      </c>
      <c r="K14" s="219">
        <f t="shared" si="2"/>
        <v>6</v>
      </c>
      <c r="L14" s="220">
        <v>199</v>
      </c>
      <c r="M14" s="288">
        <f t="shared" si="3"/>
        <v>58.529411764705884</v>
      </c>
      <c r="N14" s="289">
        <f t="shared" si="4"/>
        <v>6</v>
      </c>
      <c r="O14" s="220">
        <v>197.5</v>
      </c>
      <c r="P14" s="288">
        <f t="shared" si="5"/>
        <v>58.08823529411765</v>
      </c>
      <c r="Q14" s="219">
        <f t="shared" si="6"/>
        <v>6</v>
      </c>
      <c r="R14" s="219"/>
      <c r="S14" s="219"/>
      <c r="T14" s="221">
        <f t="shared" si="7"/>
        <v>601.5</v>
      </c>
      <c r="U14" s="222"/>
      <c r="V14" s="177">
        <f t="shared" si="8"/>
        <v>58.97058823529412</v>
      </c>
      <c r="W14" s="160"/>
      <c r="Y14" s="162"/>
    </row>
    <row r="15" spans="1:24" s="155" customFormat="1" ht="42.75" customHeight="1">
      <c r="A15" s="396" t="s">
        <v>113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294"/>
      <c r="X15" s="295"/>
    </row>
    <row r="16" spans="1:25" s="161" customFormat="1" ht="42.75" customHeight="1">
      <c r="A16" s="287">
        <f>RANK(V16,$V$16:$V$17)</f>
        <v>1</v>
      </c>
      <c r="B16" s="319" t="s">
        <v>188</v>
      </c>
      <c r="C16" s="320"/>
      <c r="D16" s="321" t="s">
        <v>15</v>
      </c>
      <c r="E16" s="322" t="s">
        <v>189</v>
      </c>
      <c r="F16" s="323" t="s">
        <v>133</v>
      </c>
      <c r="G16" s="324" t="s">
        <v>6</v>
      </c>
      <c r="H16" s="324" t="s">
        <v>5</v>
      </c>
      <c r="I16" s="290">
        <v>223.5</v>
      </c>
      <c r="J16" s="288">
        <f>I16/3.4</f>
        <v>65.73529411764706</v>
      </c>
      <c r="K16" s="289">
        <f>RANK(J16,$J$16:$J$17)</f>
        <v>1</v>
      </c>
      <c r="L16" s="290">
        <v>220.5</v>
      </c>
      <c r="M16" s="288">
        <f>L16/3.4</f>
        <v>64.8529411764706</v>
      </c>
      <c r="N16" s="289">
        <f>RANK(M16,$M$16:$M$17)</f>
        <v>1</v>
      </c>
      <c r="O16" s="290">
        <v>223</v>
      </c>
      <c r="P16" s="288">
        <f>O16/3.4</f>
        <v>65.58823529411765</v>
      </c>
      <c r="Q16" s="289">
        <f>RANK(P16,$P$16:$P$17)</f>
        <v>1</v>
      </c>
      <c r="R16" s="289"/>
      <c r="S16" s="289"/>
      <c r="T16" s="291">
        <f>O16+L16+I16</f>
        <v>667</v>
      </c>
      <c r="U16" s="292"/>
      <c r="V16" s="293">
        <f>(J16+M16+P16)/3</f>
        <v>65.3921568627451</v>
      </c>
      <c r="W16" s="160"/>
      <c r="Y16" s="162"/>
    </row>
    <row r="17" spans="1:25" s="161" customFormat="1" ht="42.75" customHeight="1">
      <c r="A17" s="158">
        <f>RANK(V17,$V$16:$V$17)</f>
        <v>2</v>
      </c>
      <c r="B17" s="325" t="s">
        <v>190</v>
      </c>
      <c r="C17" s="326"/>
      <c r="D17" s="327"/>
      <c r="E17" s="328" t="s">
        <v>191</v>
      </c>
      <c r="F17" s="323" t="s">
        <v>136</v>
      </c>
      <c r="G17" s="329" t="s">
        <v>165</v>
      </c>
      <c r="H17" s="330" t="s">
        <v>5</v>
      </c>
      <c r="I17" s="290">
        <v>208.5</v>
      </c>
      <c r="J17" s="288">
        <f>I17/3.4</f>
        <v>61.32352941176471</v>
      </c>
      <c r="K17" s="219">
        <f>RANK(J17,$J$16:$J$17)</f>
        <v>2</v>
      </c>
      <c r="L17" s="220">
        <v>194</v>
      </c>
      <c r="M17" s="288">
        <f>L17/3.4</f>
        <v>57.05882352941177</v>
      </c>
      <c r="N17" s="219">
        <f>RANK(M17,$M$16:$M$17)</f>
        <v>2</v>
      </c>
      <c r="O17" s="220">
        <v>191</v>
      </c>
      <c r="P17" s="288">
        <f>O17/3.4</f>
        <v>56.1764705882353</v>
      </c>
      <c r="Q17" s="219">
        <f>RANK(P17,$P$16:$P$17)</f>
        <v>2</v>
      </c>
      <c r="R17" s="219"/>
      <c r="S17" s="219"/>
      <c r="T17" s="221">
        <f>O17+L17+I17</f>
        <v>593.5</v>
      </c>
      <c r="U17" s="222"/>
      <c r="V17" s="177">
        <f>(J17+M17+P17)/3</f>
        <v>58.18627450980392</v>
      </c>
      <c r="W17" s="160"/>
      <c r="Y17" s="162"/>
    </row>
    <row r="18" spans="1:24" s="155" customFormat="1" ht="42.75" customHeight="1">
      <c r="A18" s="396" t="s">
        <v>122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294"/>
      <c r="X18" s="295"/>
    </row>
    <row r="19" spans="1:25" s="161" customFormat="1" ht="42.75" customHeight="1">
      <c r="A19" s="287">
        <f>RANK(V19,$V$19:$V$21)</f>
        <v>1</v>
      </c>
      <c r="B19" s="339" t="s">
        <v>231</v>
      </c>
      <c r="C19" s="343"/>
      <c r="D19" s="344" t="s">
        <v>14</v>
      </c>
      <c r="E19" s="342" t="s">
        <v>232</v>
      </c>
      <c r="F19" s="345" t="s">
        <v>126</v>
      </c>
      <c r="G19" s="366" t="s">
        <v>6</v>
      </c>
      <c r="H19" s="344" t="s">
        <v>5</v>
      </c>
      <c r="I19" s="290">
        <v>221.5</v>
      </c>
      <c r="J19" s="288">
        <f>I19/3.3</f>
        <v>67.12121212121212</v>
      </c>
      <c r="K19" s="289">
        <f>RANK(J19,$J$19:$J$22)</f>
        <v>1</v>
      </c>
      <c r="L19" s="290">
        <v>220</v>
      </c>
      <c r="M19" s="288">
        <f>L19/3.3</f>
        <v>66.66666666666667</v>
      </c>
      <c r="N19" s="289">
        <f>RANK(M19,$M$19:$M$22)</f>
        <v>1</v>
      </c>
      <c r="O19" s="290">
        <v>220</v>
      </c>
      <c r="P19" s="288">
        <f>O19/3.3</f>
        <v>66.66666666666667</v>
      </c>
      <c r="Q19" s="289">
        <f>RANK(P19,$P$19:$P$22)</f>
        <v>1</v>
      </c>
      <c r="R19" s="289"/>
      <c r="S19" s="289"/>
      <c r="T19" s="291">
        <f>O19+L19+I19</f>
        <v>661.5</v>
      </c>
      <c r="U19" s="292"/>
      <c r="V19" s="293">
        <f>(J19+M19+P19)/3</f>
        <v>66.81818181818183</v>
      </c>
      <c r="W19" s="160"/>
      <c r="Y19" s="162"/>
    </row>
    <row r="20" spans="1:25" s="161" customFormat="1" ht="42.75" customHeight="1">
      <c r="A20" s="287">
        <f>RANK(V20,$V$19:$V$21)</f>
        <v>2</v>
      </c>
      <c r="B20" s="325" t="s">
        <v>229</v>
      </c>
      <c r="C20" s="326"/>
      <c r="D20" s="335">
        <v>1</v>
      </c>
      <c r="E20" s="358" t="s">
        <v>230</v>
      </c>
      <c r="F20" s="340"/>
      <c r="G20" s="324" t="s">
        <v>137</v>
      </c>
      <c r="H20" s="359" t="s">
        <v>5</v>
      </c>
      <c r="I20" s="290">
        <v>214</v>
      </c>
      <c r="J20" s="288">
        <f>I20/3.3-0.5</f>
        <v>64.34848484848486</v>
      </c>
      <c r="K20" s="289">
        <f>RANK(J20,$J$19:$J$22)</f>
        <v>2</v>
      </c>
      <c r="L20" s="290">
        <v>211.5</v>
      </c>
      <c r="M20" s="288">
        <f>L20/3.3-0.5</f>
        <v>63.59090909090909</v>
      </c>
      <c r="N20" s="289">
        <f>RANK(M20,$M$19:$M$22)</f>
        <v>2</v>
      </c>
      <c r="O20" s="290">
        <v>214</v>
      </c>
      <c r="P20" s="288">
        <f>O20/3.3-0.5</f>
        <v>64.34848484848486</v>
      </c>
      <c r="Q20" s="289">
        <f>RANK(P20,$P$19:$P$22)</f>
        <v>2</v>
      </c>
      <c r="R20" s="289">
        <v>1</v>
      </c>
      <c r="S20" s="289"/>
      <c r="T20" s="291">
        <f>O20+L20+I20</f>
        <v>639.5</v>
      </c>
      <c r="U20" s="292"/>
      <c r="V20" s="293">
        <f>(J20+M20+P20)/3</f>
        <v>64.0959595959596</v>
      </c>
      <c r="W20" s="160"/>
      <c r="Y20" s="162"/>
    </row>
    <row r="21" spans="1:25" s="161" customFormat="1" ht="42.75" customHeight="1">
      <c r="A21" s="287">
        <f>RANK(V21,$V$19:$V$21)</f>
        <v>3</v>
      </c>
      <c r="B21" s="336" t="s">
        <v>227</v>
      </c>
      <c r="C21" s="320"/>
      <c r="D21" s="329" t="s">
        <v>14</v>
      </c>
      <c r="E21" s="333" t="s">
        <v>228</v>
      </c>
      <c r="F21" s="323" t="s">
        <v>160</v>
      </c>
      <c r="G21" s="324" t="s">
        <v>161</v>
      </c>
      <c r="H21" s="324" t="s">
        <v>18</v>
      </c>
      <c r="I21" s="290">
        <v>196.5</v>
      </c>
      <c r="J21" s="288">
        <f>I21/3.3</f>
        <v>59.54545454545455</v>
      </c>
      <c r="K21" s="289">
        <f>RANK(J21,$J$19:$J$22)</f>
        <v>3</v>
      </c>
      <c r="L21" s="290">
        <v>198</v>
      </c>
      <c r="M21" s="288">
        <f>L21/3.3</f>
        <v>60</v>
      </c>
      <c r="N21" s="289">
        <f>RANK(M21,$M$19:$M$22)</f>
        <v>3</v>
      </c>
      <c r="O21" s="290">
        <v>197.5</v>
      </c>
      <c r="P21" s="288">
        <f>O21/3.3</f>
        <v>59.84848484848485</v>
      </c>
      <c r="Q21" s="289">
        <f>RANK(P21,$P$19:$P$22)</f>
        <v>3</v>
      </c>
      <c r="R21" s="289"/>
      <c r="S21" s="289"/>
      <c r="T21" s="291">
        <f>O21+L21+I21</f>
        <v>592</v>
      </c>
      <c r="U21" s="292"/>
      <c r="V21" s="293">
        <f>(J21+M21+P21)/3</f>
        <v>59.7979797979798</v>
      </c>
      <c r="W21" s="160"/>
      <c r="Y21" s="162"/>
    </row>
    <row r="22" spans="1:23" s="56" customFormat="1" ht="42.75" customHeight="1">
      <c r="A22" s="55" t="s">
        <v>66</v>
      </c>
      <c r="H22" s="57" t="s">
        <v>110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W22" s="58"/>
    </row>
    <row r="23" spans="1:23" s="56" customFormat="1" ht="42.75" customHeight="1">
      <c r="A23" s="55" t="s">
        <v>67</v>
      </c>
      <c r="H23" s="57" t="s">
        <v>68</v>
      </c>
      <c r="R23" s="55"/>
      <c r="W23" s="58"/>
    </row>
    <row r="24" spans="2:22" s="163" customFormat="1" ht="60.75" customHeight="1">
      <c r="B24" s="164"/>
      <c r="C24" s="165"/>
      <c r="D24" s="166"/>
      <c r="E24" s="166"/>
      <c r="F24" s="166"/>
      <c r="H24" s="167"/>
      <c r="I24" s="168"/>
      <c r="J24" s="169"/>
      <c r="L24" s="168"/>
      <c r="M24" s="169"/>
      <c r="O24" s="168"/>
      <c r="P24" s="169"/>
      <c r="V24" s="169"/>
    </row>
  </sheetData>
  <sheetProtection selectLockedCells="1" selectUnlockedCells="1"/>
  <mergeCells count="26">
    <mergeCell ref="A15:V15"/>
    <mergeCell ref="A1:W1"/>
    <mergeCell ref="A2:W2"/>
    <mergeCell ref="A8:V8"/>
    <mergeCell ref="A3:W3"/>
    <mergeCell ref="A4:X4"/>
    <mergeCell ref="A5:E5"/>
    <mergeCell ref="R5:X5"/>
    <mergeCell ref="R6:R7"/>
    <mergeCell ref="A6:A7"/>
    <mergeCell ref="B6:B7"/>
    <mergeCell ref="C6:C7"/>
    <mergeCell ref="D6:D7"/>
    <mergeCell ref="E6:E7"/>
    <mergeCell ref="F6:F7"/>
    <mergeCell ref="S6:S7"/>
    <mergeCell ref="A18:V18"/>
    <mergeCell ref="T6:T7"/>
    <mergeCell ref="U6:U7"/>
    <mergeCell ref="V6:V7"/>
    <mergeCell ref="W6:W7"/>
    <mergeCell ref="G6:G7"/>
    <mergeCell ref="H6:H7"/>
    <mergeCell ref="I6:K6"/>
    <mergeCell ref="L6:N6"/>
    <mergeCell ref="O6:Q6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G27"/>
  <sheetViews>
    <sheetView view="pageBreakPreview" zoomScale="84" zoomScaleNormal="70" zoomScaleSheetLayoutView="84" zoomScalePageLayoutView="0" workbookViewId="0" topLeftCell="A2">
      <selection activeCell="X14" sqref="X1:Z16384"/>
    </sheetView>
  </sheetViews>
  <sheetFormatPr defaultColWidth="10.66015625" defaultRowHeight="12.75"/>
  <cols>
    <col min="1" max="1" width="6.83203125" style="8" customWidth="1"/>
    <col min="2" max="2" width="24.66015625" style="8" customWidth="1"/>
    <col min="3" max="3" width="0" style="8" hidden="1" customWidth="1"/>
    <col min="4" max="4" width="6.33203125" style="9" customWidth="1"/>
    <col min="5" max="5" width="48.5" style="10" customWidth="1"/>
    <col min="6" max="6" width="0" style="8" hidden="1" customWidth="1"/>
    <col min="7" max="7" width="0" style="9" hidden="1" customWidth="1"/>
    <col min="8" max="8" width="29" style="8" customWidth="1"/>
    <col min="9" max="9" width="0" style="8" hidden="1" customWidth="1"/>
    <col min="10" max="10" width="8.33203125" style="11" customWidth="1"/>
    <col min="11" max="11" width="10.66015625" style="12" customWidth="1"/>
    <col min="12" max="12" width="5.83203125" style="8" customWidth="1"/>
    <col min="13" max="13" width="9.16015625" style="11" customWidth="1"/>
    <col min="14" max="14" width="11.83203125" style="12" customWidth="1"/>
    <col min="15" max="15" width="5.83203125" style="8" customWidth="1"/>
    <col min="16" max="16" width="8.66015625" style="11" customWidth="1"/>
    <col min="17" max="17" width="11" style="12" customWidth="1"/>
    <col min="18" max="18" width="6" style="8" customWidth="1"/>
    <col min="19" max="20" width="4.5" style="8" customWidth="1"/>
    <col min="21" max="21" width="8.83203125" style="8" customWidth="1"/>
    <col min="22" max="22" width="0" style="8" hidden="1" customWidth="1"/>
    <col min="23" max="23" width="12.16015625" style="12" customWidth="1"/>
    <col min="24" max="24" width="10.66015625" style="8" customWidth="1"/>
    <col min="25" max="16384" width="10.66015625" style="8" customWidth="1"/>
  </cols>
  <sheetData>
    <row r="1" spans="1:33" s="22" customFormat="1" ht="13.5" hidden="1">
      <c r="A1" s="13" t="s">
        <v>38</v>
      </c>
      <c r="B1" s="14"/>
      <c r="C1" s="13" t="s">
        <v>39</v>
      </c>
      <c r="D1" s="15"/>
      <c r="E1" s="16"/>
      <c r="F1" s="13" t="s">
        <v>40</v>
      </c>
      <c r="G1" s="17"/>
      <c r="H1" s="14"/>
      <c r="I1" s="14"/>
      <c r="J1" s="18"/>
      <c r="K1" s="19" t="s">
        <v>41</v>
      </c>
      <c r="L1" s="20"/>
      <c r="M1" s="18"/>
      <c r="N1" s="19" t="s">
        <v>42</v>
      </c>
      <c r="O1" s="20"/>
      <c r="P1" s="18"/>
      <c r="Q1" s="19" t="s">
        <v>43</v>
      </c>
      <c r="R1" s="20"/>
      <c r="S1" s="20"/>
      <c r="T1" s="20"/>
      <c r="U1" s="20"/>
      <c r="V1" s="20"/>
      <c r="W1" s="21" t="s">
        <v>44</v>
      </c>
      <c r="X1" s="23"/>
      <c r="Y1" s="23"/>
      <c r="Z1" s="23"/>
      <c r="AA1" s="23"/>
      <c r="AB1" s="23"/>
      <c r="AC1" s="23"/>
      <c r="AD1" s="23"/>
      <c r="AE1" s="23"/>
      <c r="AG1" s="23"/>
    </row>
    <row r="2" spans="1:23" s="24" customFormat="1" ht="27.75" customHeight="1">
      <c r="A2" s="380" t="s">
        <v>186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</row>
    <row r="3" spans="1:23" s="26" customFormat="1" ht="18" customHeight="1" hidden="1">
      <c r="A3" s="381" t="s">
        <v>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</row>
    <row r="4" spans="1:23" s="27" customFormat="1" ht="24" customHeight="1">
      <c r="A4" s="427" t="s">
        <v>46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</row>
    <row r="5" spans="1:23" s="30" customFormat="1" ht="20.25" customHeight="1">
      <c r="A5" s="428" t="s">
        <v>48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</row>
    <row r="6" spans="1:23" s="31" customFormat="1" ht="24.75" customHeight="1">
      <c r="A6" s="383" t="s">
        <v>225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</row>
    <row r="7" spans="1:23" s="35" customFormat="1" ht="21.75" customHeight="1">
      <c r="A7" s="429" t="s">
        <v>5</v>
      </c>
      <c r="B7" s="429"/>
      <c r="C7" s="429"/>
      <c r="D7" s="429"/>
      <c r="E7" s="429"/>
      <c r="F7" s="32"/>
      <c r="G7" s="32"/>
      <c r="H7" s="33"/>
      <c r="I7" s="33"/>
      <c r="J7" s="34"/>
      <c r="K7" s="34"/>
      <c r="L7" s="34"/>
      <c r="M7" s="34"/>
      <c r="N7" s="34"/>
      <c r="O7" s="34"/>
      <c r="P7" s="34"/>
      <c r="R7" s="430" t="s">
        <v>187</v>
      </c>
      <c r="S7" s="430"/>
      <c r="T7" s="430"/>
      <c r="U7" s="430"/>
      <c r="V7" s="430"/>
      <c r="W7" s="430"/>
    </row>
    <row r="8" spans="1:23" s="38" customFormat="1" ht="13.5" customHeight="1">
      <c r="A8" s="425" t="s">
        <v>50</v>
      </c>
      <c r="B8" s="421" t="s">
        <v>51</v>
      </c>
      <c r="C8" s="426" t="s">
        <v>52</v>
      </c>
      <c r="D8" s="426" t="s">
        <v>1</v>
      </c>
      <c r="E8" s="421" t="s">
        <v>53</v>
      </c>
      <c r="F8" s="421" t="s">
        <v>2</v>
      </c>
      <c r="G8" s="421" t="s">
        <v>3</v>
      </c>
      <c r="H8" s="422" t="s">
        <v>4</v>
      </c>
      <c r="I8" s="37"/>
      <c r="J8" s="423" t="s">
        <v>88</v>
      </c>
      <c r="K8" s="423"/>
      <c r="L8" s="423"/>
      <c r="M8" s="431" t="s">
        <v>54</v>
      </c>
      <c r="N8" s="431"/>
      <c r="O8" s="431"/>
      <c r="P8" s="423" t="s">
        <v>55</v>
      </c>
      <c r="Q8" s="423"/>
      <c r="R8" s="423"/>
      <c r="S8" s="424" t="s">
        <v>56</v>
      </c>
      <c r="T8" s="409" t="s">
        <v>57</v>
      </c>
      <c r="U8" s="417" t="s">
        <v>58</v>
      </c>
      <c r="V8" s="418" t="s">
        <v>59</v>
      </c>
      <c r="W8" s="419" t="s">
        <v>60</v>
      </c>
    </row>
    <row r="9" spans="1:23" s="38" customFormat="1" ht="34.5" customHeight="1">
      <c r="A9" s="425"/>
      <c r="B9" s="421"/>
      <c r="C9" s="426"/>
      <c r="D9" s="426"/>
      <c r="E9" s="421"/>
      <c r="F9" s="421"/>
      <c r="G9" s="421"/>
      <c r="H9" s="422"/>
      <c r="I9" s="39"/>
      <c r="J9" s="40" t="s">
        <v>62</v>
      </c>
      <c r="K9" s="41" t="s">
        <v>63</v>
      </c>
      <c r="L9" s="42" t="s">
        <v>64</v>
      </c>
      <c r="M9" s="40" t="s">
        <v>62</v>
      </c>
      <c r="N9" s="41" t="s">
        <v>63</v>
      </c>
      <c r="O9" s="42" t="s">
        <v>64</v>
      </c>
      <c r="P9" s="40" t="s">
        <v>62</v>
      </c>
      <c r="Q9" s="41" t="s">
        <v>63</v>
      </c>
      <c r="R9" s="42" t="s">
        <v>64</v>
      </c>
      <c r="S9" s="424"/>
      <c r="T9" s="409"/>
      <c r="U9" s="417"/>
      <c r="V9" s="418"/>
      <c r="W9" s="419"/>
    </row>
    <row r="10" spans="1:23" s="38" customFormat="1" ht="27" customHeight="1">
      <c r="A10" s="420" t="s">
        <v>109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</row>
    <row r="11" spans="1:24" s="50" customFormat="1" ht="33" customHeight="1">
      <c r="A11" s="43">
        <f>RANK(W11,$W$11:$W$13)</f>
        <v>1</v>
      </c>
      <c r="B11" s="188" t="s">
        <v>16</v>
      </c>
      <c r="C11" s="189"/>
      <c r="D11" s="190"/>
      <c r="E11" s="197" t="s">
        <v>32</v>
      </c>
      <c r="F11" s="205"/>
      <c r="G11" s="191" t="s">
        <v>6</v>
      </c>
      <c r="H11" s="192" t="s">
        <v>5</v>
      </c>
      <c r="I11" s="44"/>
      <c r="J11" s="45">
        <v>149</v>
      </c>
      <c r="K11" s="46">
        <f>J11/2.2</f>
        <v>67.72727272727272</v>
      </c>
      <c r="L11" s="47">
        <f>RANK(K11,$K$11:$K$13,0)</f>
        <v>1</v>
      </c>
      <c r="M11" s="45">
        <v>140.5</v>
      </c>
      <c r="N11" s="46">
        <f>M11/2.2</f>
        <v>63.86363636363636</v>
      </c>
      <c r="O11" s="47">
        <f>RANK(N11,$N$11:$N$13,0)</f>
        <v>1</v>
      </c>
      <c r="P11" s="45">
        <v>143</v>
      </c>
      <c r="Q11" s="46">
        <f>P11/2.2</f>
        <v>65</v>
      </c>
      <c r="R11" s="47">
        <f>RANK(Q11,$Q$11:$Q$13,0)</f>
        <v>1</v>
      </c>
      <c r="S11" s="47"/>
      <c r="T11" s="47"/>
      <c r="U11" s="48">
        <f>P11+M11+J11</f>
        <v>432.5</v>
      </c>
      <c r="V11" s="49"/>
      <c r="W11" s="46">
        <f>(K11+N11+Q11)/3</f>
        <v>65.53030303030302</v>
      </c>
      <c r="X11" s="51"/>
    </row>
    <row r="12" spans="1:24" s="50" customFormat="1" ht="33" customHeight="1">
      <c r="A12" s="43">
        <f>RANK(W12,$W$11:$W$13)</f>
        <v>2</v>
      </c>
      <c r="B12" s="198" t="s">
        <v>219</v>
      </c>
      <c r="C12" s="201"/>
      <c r="D12" s="190" t="s">
        <v>29</v>
      </c>
      <c r="E12" s="284" t="s">
        <v>220</v>
      </c>
      <c r="F12" s="195" t="s">
        <v>162</v>
      </c>
      <c r="G12" s="196" t="s">
        <v>159</v>
      </c>
      <c r="H12" s="196" t="s">
        <v>18</v>
      </c>
      <c r="I12" s="44"/>
      <c r="J12" s="45">
        <v>130.5</v>
      </c>
      <c r="K12" s="46">
        <f>J12/2.2</f>
        <v>59.31818181818181</v>
      </c>
      <c r="L12" s="47">
        <f>RANK(K12,$K$11:$K$13,0)</f>
        <v>2</v>
      </c>
      <c r="M12" s="45">
        <v>117.5</v>
      </c>
      <c r="N12" s="46">
        <f>M12/2.2</f>
        <v>53.40909090909091</v>
      </c>
      <c r="O12" s="47">
        <f>RANK(N12,$N$11:$N$13,0)</f>
        <v>2</v>
      </c>
      <c r="P12" s="45">
        <v>123.5</v>
      </c>
      <c r="Q12" s="46">
        <f>P12/2.2</f>
        <v>56.13636363636363</v>
      </c>
      <c r="R12" s="47">
        <f>RANK(Q12,$Q$11:$Q$13,0)</f>
        <v>2</v>
      </c>
      <c r="S12" s="47"/>
      <c r="T12" s="47"/>
      <c r="U12" s="48">
        <f>P12+M12+J12</f>
        <v>371.5</v>
      </c>
      <c r="V12" s="49"/>
      <c r="W12" s="46">
        <f>(K12+N12+Q12)/3</f>
        <v>56.28787878787878</v>
      </c>
      <c r="X12" s="51"/>
    </row>
    <row r="13" spans="1:24" s="50" customFormat="1" ht="33" customHeight="1">
      <c r="A13" s="43">
        <f>RANK(W13,$W$11:$W$13)</f>
        <v>3</v>
      </c>
      <c r="B13" s="198" t="s">
        <v>221</v>
      </c>
      <c r="C13" s="201"/>
      <c r="D13" s="190" t="s">
        <v>9</v>
      </c>
      <c r="E13" s="197" t="s">
        <v>220</v>
      </c>
      <c r="F13" s="195" t="s">
        <v>162</v>
      </c>
      <c r="G13" s="196" t="s">
        <v>159</v>
      </c>
      <c r="H13" s="196" t="s">
        <v>18</v>
      </c>
      <c r="I13" s="44"/>
      <c r="J13" s="45">
        <v>127</v>
      </c>
      <c r="K13" s="46">
        <f>J13/2.2</f>
        <v>57.72727272727272</v>
      </c>
      <c r="L13" s="47">
        <f>RANK(K13,$K$11:$K$13,0)</f>
        <v>3</v>
      </c>
      <c r="M13" s="45">
        <v>112</v>
      </c>
      <c r="N13" s="46">
        <f>M13/2.2</f>
        <v>50.90909090909091</v>
      </c>
      <c r="O13" s="47">
        <f>RANK(N13,$N$11:$N$13,0)</f>
        <v>3</v>
      </c>
      <c r="P13" s="45">
        <v>122</v>
      </c>
      <c r="Q13" s="46">
        <f>P13/2.2</f>
        <v>55.45454545454545</v>
      </c>
      <c r="R13" s="47">
        <f>RANK(Q13,$Q$11:$Q$13,0)</f>
        <v>3</v>
      </c>
      <c r="S13" s="47"/>
      <c r="T13" s="47"/>
      <c r="U13" s="48">
        <f>P13+M13+J13</f>
        <v>361</v>
      </c>
      <c r="V13" s="49"/>
      <c r="W13" s="46">
        <f>(K13+N13+Q13)/3</f>
        <v>54.69696969696969</v>
      </c>
      <c r="X13" s="51"/>
    </row>
    <row r="14" spans="1:23" s="38" customFormat="1" ht="27" customHeight="1">
      <c r="A14" s="420" t="s">
        <v>114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</row>
    <row r="15" spans="1:24" s="50" customFormat="1" ht="33" customHeight="1">
      <c r="A15" s="43">
        <f aca="true" t="shared" si="0" ref="A15:A23">RANK(W15,$W$15:$W$23)</f>
        <v>1</v>
      </c>
      <c r="B15" s="206" t="s">
        <v>116</v>
      </c>
      <c r="C15" s="200"/>
      <c r="D15" s="202"/>
      <c r="E15" s="284" t="s">
        <v>222</v>
      </c>
      <c r="F15" s="205"/>
      <c r="G15" s="191" t="s">
        <v>6</v>
      </c>
      <c r="H15" s="194" t="s">
        <v>5</v>
      </c>
      <c r="I15" s="44"/>
      <c r="J15" s="45">
        <v>148.5</v>
      </c>
      <c r="K15" s="46">
        <f aca="true" t="shared" si="1" ref="K15:K20">J15/2.2</f>
        <v>67.5</v>
      </c>
      <c r="L15" s="47">
        <f aca="true" t="shared" si="2" ref="L15:L23">RANK(K15,$K$15:$K$23,0)</f>
        <v>1</v>
      </c>
      <c r="M15" s="45">
        <v>143</v>
      </c>
      <c r="N15" s="46">
        <f aca="true" t="shared" si="3" ref="N15:N20">M15/2.2</f>
        <v>65</v>
      </c>
      <c r="O15" s="47">
        <f aca="true" t="shared" si="4" ref="O15:O23">RANK(N15,$N$15:$N$23,0)</f>
        <v>1</v>
      </c>
      <c r="P15" s="45">
        <v>140</v>
      </c>
      <c r="Q15" s="46">
        <f aca="true" t="shared" si="5" ref="Q15:Q20">P15/2.2</f>
        <v>63.63636363636363</v>
      </c>
      <c r="R15" s="47">
        <f aca="true" t="shared" si="6" ref="R15:R23">RANK(Q15,$Q$15:$Q$23,0)</f>
        <v>2</v>
      </c>
      <c r="S15" s="47"/>
      <c r="T15" s="47"/>
      <c r="U15" s="48">
        <f aca="true" t="shared" si="7" ref="U15:U23">P15+M15+J15</f>
        <v>431.5</v>
      </c>
      <c r="V15" s="49"/>
      <c r="W15" s="46">
        <f aca="true" t="shared" si="8" ref="W15:W20">(K15+N15+Q15)/3-0.5*S15</f>
        <v>65.37878787878788</v>
      </c>
      <c r="X15" s="51"/>
    </row>
    <row r="16" spans="1:24" s="50" customFormat="1" ht="33" customHeight="1">
      <c r="A16" s="43">
        <f t="shared" si="0"/>
        <v>2</v>
      </c>
      <c r="B16" s="206" t="s">
        <v>20</v>
      </c>
      <c r="C16" s="200"/>
      <c r="D16" s="190" t="s">
        <v>9</v>
      </c>
      <c r="E16" s="207" t="s">
        <v>21</v>
      </c>
      <c r="F16" s="205"/>
      <c r="G16" s="191" t="s">
        <v>6</v>
      </c>
      <c r="H16" s="194" t="s">
        <v>5</v>
      </c>
      <c r="I16" s="44"/>
      <c r="J16" s="45">
        <v>139</v>
      </c>
      <c r="K16" s="46">
        <f t="shared" si="1"/>
        <v>63.18181818181818</v>
      </c>
      <c r="L16" s="47">
        <f t="shared" si="2"/>
        <v>4</v>
      </c>
      <c r="M16" s="45">
        <v>139</v>
      </c>
      <c r="N16" s="46">
        <f t="shared" si="3"/>
        <v>63.18181818181818</v>
      </c>
      <c r="O16" s="47">
        <f t="shared" si="4"/>
        <v>2</v>
      </c>
      <c r="P16" s="45">
        <v>142</v>
      </c>
      <c r="Q16" s="46">
        <f t="shared" si="5"/>
        <v>64.54545454545455</v>
      </c>
      <c r="R16" s="47">
        <f t="shared" si="6"/>
        <v>1</v>
      </c>
      <c r="S16" s="47"/>
      <c r="T16" s="47"/>
      <c r="U16" s="48">
        <f t="shared" si="7"/>
        <v>420</v>
      </c>
      <c r="V16" s="49"/>
      <c r="W16" s="46">
        <f t="shared" si="8"/>
        <v>63.63636363636363</v>
      </c>
      <c r="X16" s="51"/>
    </row>
    <row r="17" spans="1:24" s="50" customFormat="1" ht="33" customHeight="1">
      <c r="A17" s="43">
        <f t="shared" si="0"/>
        <v>3</v>
      </c>
      <c r="B17" s="197" t="s">
        <v>36</v>
      </c>
      <c r="C17" s="201"/>
      <c r="D17" s="202" t="s">
        <v>9</v>
      </c>
      <c r="E17" s="197" t="s">
        <v>10</v>
      </c>
      <c r="F17" s="205"/>
      <c r="G17" s="196" t="s">
        <v>6</v>
      </c>
      <c r="H17" s="196" t="s">
        <v>5</v>
      </c>
      <c r="I17" s="44"/>
      <c r="J17" s="45">
        <v>142</v>
      </c>
      <c r="K17" s="46">
        <f t="shared" si="1"/>
        <v>64.54545454545455</v>
      </c>
      <c r="L17" s="47">
        <f t="shared" si="2"/>
        <v>2</v>
      </c>
      <c r="M17" s="45">
        <v>138.5</v>
      </c>
      <c r="N17" s="46">
        <f t="shared" si="3"/>
        <v>62.954545454545446</v>
      </c>
      <c r="O17" s="47">
        <f t="shared" si="4"/>
        <v>3</v>
      </c>
      <c r="P17" s="45">
        <v>137</v>
      </c>
      <c r="Q17" s="46">
        <f t="shared" si="5"/>
        <v>62.272727272727266</v>
      </c>
      <c r="R17" s="47">
        <f t="shared" si="6"/>
        <v>3</v>
      </c>
      <c r="S17" s="47"/>
      <c r="T17" s="47"/>
      <c r="U17" s="48">
        <f t="shared" si="7"/>
        <v>417.5</v>
      </c>
      <c r="V17" s="49"/>
      <c r="W17" s="46">
        <f t="shared" si="8"/>
        <v>63.25757575757575</v>
      </c>
      <c r="X17" s="51"/>
    </row>
    <row r="18" spans="1:24" s="50" customFormat="1" ht="33" customHeight="1">
      <c r="A18" s="43">
        <f t="shared" si="0"/>
        <v>4</v>
      </c>
      <c r="B18" s="188" t="s">
        <v>11</v>
      </c>
      <c r="C18" s="189" t="s">
        <v>12</v>
      </c>
      <c r="D18" s="190" t="s">
        <v>9</v>
      </c>
      <c r="E18" s="188" t="s">
        <v>13</v>
      </c>
      <c r="F18" s="189"/>
      <c r="G18" s="191" t="s">
        <v>6</v>
      </c>
      <c r="H18" s="192" t="s">
        <v>5</v>
      </c>
      <c r="I18" s="44"/>
      <c r="J18" s="45">
        <v>139</v>
      </c>
      <c r="K18" s="46">
        <f t="shared" si="1"/>
        <v>63.18181818181818</v>
      </c>
      <c r="L18" s="47">
        <f t="shared" si="2"/>
        <v>4</v>
      </c>
      <c r="M18" s="45">
        <v>133.5</v>
      </c>
      <c r="N18" s="46">
        <f t="shared" si="3"/>
        <v>60.68181818181818</v>
      </c>
      <c r="O18" s="47">
        <f t="shared" si="4"/>
        <v>4</v>
      </c>
      <c r="P18" s="45">
        <v>136</v>
      </c>
      <c r="Q18" s="46">
        <f t="shared" si="5"/>
        <v>61.81818181818181</v>
      </c>
      <c r="R18" s="47">
        <f t="shared" si="6"/>
        <v>4</v>
      </c>
      <c r="S18" s="47"/>
      <c r="T18" s="47"/>
      <c r="U18" s="48">
        <f t="shared" si="7"/>
        <v>408.5</v>
      </c>
      <c r="V18" s="49"/>
      <c r="W18" s="46">
        <f t="shared" si="8"/>
        <v>61.8939393939394</v>
      </c>
      <c r="X18" s="51"/>
    </row>
    <row r="19" spans="1:24" s="50" customFormat="1" ht="33" customHeight="1">
      <c r="A19" s="43">
        <f t="shared" si="0"/>
        <v>5</v>
      </c>
      <c r="B19" s="197" t="s">
        <v>27</v>
      </c>
      <c r="C19" s="189"/>
      <c r="D19" s="190" t="s">
        <v>29</v>
      </c>
      <c r="E19" s="284" t="s">
        <v>134</v>
      </c>
      <c r="F19" s="205"/>
      <c r="G19" s="196" t="s">
        <v>6</v>
      </c>
      <c r="H19" s="196" t="s">
        <v>5</v>
      </c>
      <c r="I19" s="44"/>
      <c r="J19" s="45">
        <v>139</v>
      </c>
      <c r="K19" s="46">
        <f t="shared" si="1"/>
        <v>63.18181818181818</v>
      </c>
      <c r="L19" s="47">
        <f t="shared" si="2"/>
        <v>4</v>
      </c>
      <c r="M19" s="45">
        <v>125.5</v>
      </c>
      <c r="N19" s="46">
        <f t="shared" si="3"/>
        <v>57.04545454545454</v>
      </c>
      <c r="O19" s="47">
        <f t="shared" si="4"/>
        <v>7</v>
      </c>
      <c r="P19" s="45">
        <v>135</v>
      </c>
      <c r="Q19" s="46">
        <f t="shared" si="5"/>
        <v>61.36363636363636</v>
      </c>
      <c r="R19" s="47">
        <f t="shared" si="6"/>
        <v>5</v>
      </c>
      <c r="S19" s="47"/>
      <c r="T19" s="47"/>
      <c r="U19" s="48">
        <f t="shared" si="7"/>
        <v>399.5</v>
      </c>
      <c r="V19" s="49"/>
      <c r="W19" s="46">
        <f t="shared" si="8"/>
        <v>60.530303030303024</v>
      </c>
      <c r="X19" s="51"/>
    </row>
    <row r="20" spans="1:24" s="50" customFormat="1" ht="33" customHeight="1">
      <c r="A20" s="43">
        <f t="shared" si="0"/>
        <v>6</v>
      </c>
      <c r="B20" s="199" t="s">
        <v>26</v>
      </c>
      <c r="C20" s="200"/>
      <c r="D20" s="193" t="s">
        <v>9</v>
      </c>
      <c r="E20" s="198" t="s">
        <v>115</v>
      </c>
      <c r="F20" s="205" t="s">
        <v>131</v>
      </c>
      <c r="G20" s="196" t="s">
        <v>185</v>
      </c>
      <c r="H20" s="196" t="s">
        <v>5</v>
      </c>
      <c r="I20" s="44"/>
      <c r="J20" s="45">
        <v>139.5</v>
      </c>
      <c r="K20" s="46">
        <f t="shared" si="1"/>
        <v>63.40909090909091</v>
      </c>
      <c r="L20" s="47">
        <f t="shared" si="2"/>
        <v>3</v>
      </c>
      <c r="M20" s="45">
        <v>128.5</v>
      </c>
      <c r="N20" s="46">
        <f t="shared" si="3"/>
        <v>58.40909090909091</v>
      </c>
      <c r="O20" s="47">
        <f t="shared" si="4"/>
        <v>6</v>
      </c>
      <c r="P20" s="45">
        <v>130.5</v>
      </c>
      <c r="Q20" s="46">
        <f t="shared" si="5"/>
        <v>59.31818181818181</v>
      </c>
      <c r="R20" s="47">
        <f t="shared" si="6"/>
        <v>7</v>
      </c>
      <c r="S20" s="47"/>
      <c r="T20" s="47"/>
      <c r="U20" s="48">
        <f t="shared" si="7"/>
        <v>398.5</v>
      </c>
      <c r="V20" s="49"/>
      <c r="W20" s="46">
        <f t="shared" si="8"/>
        <v>60.378787878787875</v>
      </c>
      <c r="X20" s="51"/>
    </row>
    <row r="21" spans="1:24" s="50" customFormat="1" ht="33" customHeight="1">
      <c r="A21" s="43">
        <f t="shared" si="0"/>
        <v>7</v>
      </c>
      <c r="B21" s="199" t="s">
        <v>156</v>
      </c>
      <c r="C21" s="200"/>
      <c r="D21" s="193" t="s">
        <v>9</v>
      </c>
      <c r="E21" s="198" t="s">
        <v>214</v>
      </c>
      <c r="F21" s="205"/>
      <c r="G21" s="196"/>
      <c r="H21" s="196" t="s">
        <v>153</v>
      </c>
      <c r="I21" s="44"/>
      <c r="J21" s="45">
        <v>139.5</v>
      </c>
      <c r="K21" s="46">
        <f>J21/2.2-0.5</f>
        <v>62.90909090909091</v>
      </c>
      <c r="L21" s="47">
        <f t="shared" si="2"/>
        <v>7</v>
      </c>
      <c r="M21" s="45">
        <v>132</v>
      </c>
      <c r="N21" s="46">
        <f>M21/2.2-0.5</f>
        <v>59.49999999999999</v>
      </c>
      <c r="O21" s="47">
        <f t="shared" si="4"/>
        <v>5</v>
      </c>
      <c r="P21" s="45">
        <v>126.5</v>
      </c>
      <c r="Q21" s="46">
        <f>P21/2.2-0.5</f>
        <v>56.99999999999999</v>
      </c>
      <c r="R21" s="47">
        <f t="shared" si="6"/>
        <v>8</v>
      </c>
      <c r="S21" s="47">
        <v>1</v>
      </c>
      <c r="T21" s="47"/>
      <c r="U21" s="48">
        <f t="shared" si="7"/>
        <v>398</v>
      </c>
      <c r="V21" s="49"/>
      <c r="W21" s="46">
        <f>(K21+N21+Q21)/3</f>
        <v>59.803030303030305</v>
      </c>
      <c r="X21" s="51"/>
    </row>
    <row r="22" spans="1:24" s="50" customFormat="1" ht="33" customHeight="1">
      <c r="A22" s="43">
        <f t="shared" si="0"/>
        <v>8</v>
      </c>
      <c r="B22" s="198" t="s">
        <v>217</v>
      </c>
      <c r="C22" s="201"/>
      <c r="D22" s="190" t="s">
        <v>9</v>
      </c>
      <c r="E22" s="197" t="s">
        <v>218</v>
      </c>
      <c r="F22" s="195" t="s">
        <v>163</v>
      </c>
      <c r="G22" s="196" t="s">
        <v>164</v>
      </c>
      <c r="H22" s="196" t="s">
        <v>18</v>
      </c>
      <c r="I22" s="44"/>
      <c r="J22" s="45">
        <v>127.5</v>
      </c>
      <c r="K22" s="46">
        <f>J22/2.2-0.5</f>
        <v>57.45454545454545</v>
      </c>
      <c r="L22" s="47">
        <f t="shared" si="2"/>
        <v>8</v>
      </c>
      <c r="M22" s="45">
        <v>124</v>
      </c>
      <c r="N22" s="46">
        <f>M22/2.2-0.5</f>
        <v>55.86363636363636</v>
      </c>
      <c r="O22" s="47">
        <f t="shared" si="4"/>
        <v>9</v>
      </c>
      <c r="P22" s="45">
        <v>132</v>
      </c>
      <c r="Q22" s="46">
        <f>P22/2.2-0.5</f>
        <v>59.49999999999999</v>
      </c>
      <c r="R22" s="47">
        <f t="shared" si="6"/>
        <v>6</v>
      </c>
      <c r="S22" s="47">
        <v>1</v>
      </c>
      <c r="T22" s="47"/>
      <c r="U22" s="48">
        <f t="shared" si="7"/>
        <v>383.5</v>
      </c>
      <c r="V22" s="49"/>
      <c r="W22" s="46">
        <f>(K22+N22+Q22)/3</f>
        <v>57.6060606060606</v>
      </c>
      <c r="X22" s="51"/>
    </row>
    <row r="23" spans="1:24" s="50" customFormat="1" ht="33" customHeight="1">
      <c r="A23" s="43">
        <f t="shared" si="0"/>
        <v>9</v>
      </c>
      <c r="B23" s="198" t="s">
        <v>215</v>
      </c>
      <c r="C23" s="201"/>
      <c r="D23" s="190" t="s">
        <v>29</v>
      </c>
      <c r="E23" s="198" t="s">
        <v>216</v>
      </c>
      <c r="F23" s="205" t="s">
        <v>158</v>
      </c>
      <c r="G23" s="196" t="s">
        <v>159</v>
      </c>
      <c r="H23" s="196" t="s">
        <v>18</v>
      </c>
      <c r="I23" s="44"/>
      <c r="J23" s="45">
        <v>116.5</v>
      </c>
      <c r="K23" s="46">
        <f>J23/2.2</f>
        <v>52.95454545454545</v>
      </c>
      <c r="L23" s="47">
        <f t="shared" si="2"/>
        <v>9</v>
      </c>
      <c r="M23" s="45">
        <v>124.5</v>
      </c>
      <c r="N23" s="46">
        <f>M23/2.2</f>
        <v>56.590909090909086</v>
      </c>
      <c r="O23" s="47">
        <f t="shared" si="4"/>
        <v>8</v>
      </c>
      <c r="P23" s="45">
        <v>122</v>
      </c>
      <c r="Q23" s="46">
        <f>P23/2.2</f>
        <v>55.45454545454545</v>
      </c>
      <c r="R23" s="47">
        <f t="shared" si="6"/>
        <v>9</v>
      </c>
      <c r="S23" s="47"/>
      <c r="T23" s="47"/>
      <c r="U23" s="48">
        <f t="shared" si="7"/>
        <v>363</v>
      </c>
      <c r="V23" s="49"/>
      <c r="W23" s="46">
        <f>(K23+N23+Q23)/3-0.5*S23</f>
        <v>55</v>
      </c>
      <c r="X23" s="51"/>
    </row>
    <row r="24" spans="1:23" s="53" customFormat="1" ht="40.5" customHeight="1">
      <c r="A24" s="55" t="s">
        <v>66</v>
      </c>
      <c r="H24" s="57" t="s">
        <v>110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W24" s="54"/>
    </row>
    <row r="25" spans="1:23" s="56" customFormat="1" ht="40.5" customHeight="1">
      <c r="A25" s="55" t="s">
        <v>67</v>
      </c>
      <c r="H25" s="57" t="s">
        <v>68</v>
      </c>
      <c r="R25" s="55"/>
      <c r="W25" s="58"/>
    </row>
    <row r="26" spans="1:23" s="60" customFormat="1" ht="39" customHeight="1" hidden="1">
      <c r="A26" s="59" t="s">
        <v>69</v>
      </c>
      <c r="C26" s="61"/>
      <c r="D26" s="61"/>
      <c r="F26" s="61"/>
      <c r="G26" s="61"/>
      <c r="H26" s="62" t="s">
        <v>70</v>
      </c>
      <c r="I26" s="62"/>
      <c r="J26" s="63"/>
      <c r="L26" s="64"/>
      <c r="M26" s="65"/>
      <c r="N26" s="66"/>
      <c r="O26" s="64"/>
      <c r="P26" s="65"/>
      <c r="Q26" s="66"/>
      <c r="R26" s="64"/>
      <c r="S26" s="64"/>
      <c r="T26" s="64"/>
      <c r="U26" s="64"/>
      <c r="V26" s="64"/>
      <c r="W26" s="64"/>
    </row>
    <row r="27" ht="12.75">
      <c r="W27" s="8"/>
    </row>
  </sheetData>
  <sheetProtection selectLockedCells="1" selectUnlockedCells="1"/>
  <mergeCells count="25">
    <mergeCell ref="A2:W2"/>
    <mergeCell ref="A3:W3"/>
    <mergeCell ref="A4:W4"/>
    <mergeCell ref="A5:W5"/>
    <mergeCell ref="A6:W6"/>
    <mergeCell ref="A7:E7"/>
    <mergeCell ref="R7:W7"/>
    <mergeCell ref="B8:B9"/>
    <mergeCell ref="C8:C9"/>
    <mergeCell ref="D8:D9"/>
    <mergeCell ref="E8:E9"/>
    <mergeCell ref="F8:F9"/>
    <mergeCell ref="A14:W14"/>
    <mergeCell ref="M8:O8"/>
    <mergeCell ref="P8:R8"/>
    <mergeCell ref="T8:T9"/>
    <mergeCell ref="U8:U9"/>
    <mergeCell ref="V8:V9"/>
    <mergeCell ref="W8:W9"/>
    <mergeCell ref="A10:W10"/>
    <mergeCell ref="G8:G9"/>
    <mergeCell ref="H8:H9"/>
    <mergeCell ref="J8:L8"/>
    <mergeCell ref="S8:S9"/>
    <mergeCell ref="A8:A9"/>
  </mergeCells>
  <printOptions horizontalCentered="1"/>
  <pageMargins left="0" right="0" top="0" bottom="0" header="0.5118055555555555" footer="0.511805555555555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F29"/>
  <sheetViews>
    <sheetView view="pageBreakPreview" zoomScale="75" zoomScaleNormal="70" zoomScaleSheetLayoutView="75" zoomScalePageLayoutView="0" workbookViewId="0" topLeftCell="A11">
      <selection activeCell="X17" sqref="X1:X16384"/>
    </sheetView>
  </sheetViews>
  <sheetFormatPr defaultColWidth="10.66015625" defaultRowHeight="12.75"/>
  <cols>
    <col min="1" max="1" width="6.16015625" style="264" customWidth="1"/>
    <col min="2" max="2" width="30.16015625" style="265" customWidth="1"/>
    <col min="3" max="3" width="0" style="264" hidden="1" customWidth="1"/>
    <col min="4" max="4" width="6.33203125" style="266" customWidth="1"/>
    <col min="5" max="5" width="49.33203125" style="267" customWidth="1"/>
    <col min="6" max="6" width="0" style="264" hidden="1" customWidth="1"/>
    <col min="7" max="7" width="0" style="266" hidden="1" customWidth="1"/>
    <col min="8" max="8" width="29.33203125" style="264" customWidth="1"/>
    <col min="9" max="9" width="0" style="264" hidden="1" customWidth="1"/>
    <col min="10" max="10" width="9.66015625" style="268" customWidth="1"/>
    <col min="11" max="11" width="13.16015625" style="269" customWidth="1"/>
    <col min="12" max="12" width="8" style="264" customWidth="1"/>
    <col min="13" max="13" width="9.16015625" style="268" customWidth="1"/>
    <col min="14" max="14" width="11.83203125" style="269" customWidth="1"/>
    <col min="15" max="15" width="5.83203125" style="264" customWidth="1"/>
    <col min="16" max="16" width="8.66015625" style="268" customWidth="1"/>
    <col min="17" max="17" width="11" style="269" customWidth="1"/>
    <col min="18" max="18" width="7.33203125" style="264" customWidth="1"/>
    <col min="19" max="19" width="4.83203125" style="264" customWidth="1"/>
    <col min="20" max="20" width="5.16015625" style="264" customWidth="1"/>
    <col min="21" max="21" width="10.16015625" style="264" customWidth="1"/>
    <col min="22" max="22" width="6.83203125" style="264" customWidth="1"/>
    <col min="23" max="23" width="11.33203125" style="269" customWidth="1"/>
    <col min="24" max="16384" width="10.66015625" style="264" customWidth="1"/>
  </cols>
  <sheetData>
    <row r="1" spans="1:32" s="233" customFormat="1" ht="13.5" hidden="1">
      <c r="A1" s="223" t="s">
        <v>38</v>
      </c>
      <c r="B1" s="224"/>
      <c r="C1" s="223" t="s">
        <v>39</v>
      </c>
      <c r="D1" s="225"/>
      <c r="E1" s="226"/>
      <c r="F1" s="223" t="s">
        <v>40</v>
      </c>
      <c r="G1" s="227"/>
      <c r="H1" s="228"/>
      <c r="I1" s="228"/>
      <c r="J1" s="229"/>
      <c r="K1" s="230" t="s">
        <v>41</v>
      </c>
      <c r="L1" s="231"/>
      <c r="M1" s="229"/>
      <c r="N1" s="230" t="s">
        <v>42</v>
      </c>
      <c r="O1" s="231"/>
      <c r="P1" s="229"/>
      <c r="Q1" s="230" t="s">
        <v>43</v>
      </c>
      <c r="R1" s="231"/>
      <c r="S1" s="231"/>
      <c r="T1" s="231"/>
      <c r="U1" s="231"/>
      <c r="V1" s="231"/>
      <c r="W1" s="232" t="s">
        <v>44</v>
      </c>
      <c r="X1" s="234"/>
      <c r="Y1" s="234"/>
      <c r="Z1" s="234"/>
      <c r="AA1" s="234"/>
      <c r="AB1" s="234"/>
      <c r="AC1" s="234"/>
      <c r="AD1" s="234"/>
      <c r="AF1" s="234"/>
    </row>
    <row r="2" spans="1:23" s="235" customFormat="1" ht="34.5" customHeight="1">
      <c r="A2" s="445" t="s">
        <v>186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1:23" s="236" customFormat="1" ht="27.75" customHeight="1" hidden="1">
      <c r="A3" s="381" t="s">
        <v>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</row>
    <row r="4" spans="1:23" s="237" customFormat="1" ht="22.5" customHeight="1">
      <c r="A4" s="446" t="s">
        <v>86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</row>
    <row r="5" spans="1:23" s="238" customFormat="1" ht="24" customHeight="1">
      <c r="A5" s="447" t="s">
        <v>48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</row>
    <row r="6" spans="1:23" s="239" customFormat="1" ht="27.75" customHeight="1">
      <c r="A6" s="383" t="s">
        <v>225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</row>
    <row r="7" spans="1:23" s="243" customFormat="1" ht="21.75" customHeight="1" thickBot="1">
      <c r="A7" s="448" t="s">
        <v>5</v>
      </c>
      <c r="B7" s="448"/>
      <c r="C7" s="448"/>
      <c r="D7" s="448"/>
      <c r="E7" s="448"/>
      <c r="F7" s="240"/>
      <c r="G7" s="240"/>
      <c r="H7" s="241"/>
      <c r="I7" s="241"/>
      <c r="J7" s="242"/>
      <c r="K7" s="242"/>
      <c r="L7" s="242"/>
      <c r="M7" s="242"/>
      <c r="N7" s="242"/>
      <c r="O7" s="242"/>
      <c r="P7" s="242"/>
      <c r="Q7" s="242"/>
      <c r="S7" s="352"/>
      <c r="T7" s="352"/>
      <c r="U7" s="352"/>
      <c r="V7" s="352"/>
      <c r="W7" s="353" t="s">
        <v>187</v>
      </c>
    </row>
    <row r="8" spans="1:23" s="245" customFormat="1" ht="13.5" customHeight="1" thickBot="1">
      <c r="A8" s="443" t="s">
        <v>50</v>
      </c>
      <c r="B8" s="444" t="s">
        <v>87</v>
      </c>
      <c r="C8" s="437" t="s">
        <v>52</v>
      </c>
      <c r="D8" s="437" t="s">
        <v>1</v>
      </c>
      <c r="E8" s="438" t="s">
        <v>53</v>
      </c>
      <c r="F8" s="438" t="s">
        <v>2</v>
      </c>
      <c r="G8" s="438" t="s">
        <v>3</v>
      </c>
      <c r="H8" s="439" t="s">
        <v>4</v>
      </c>
      <c r="I8" s="244"/>
      <c r="J8" s="440" t="s">
        <v>88</v>
      </c>
      <c r="K8" s="440"/>
      <c r="L8" s="440"/>
      <c r="M8" s="441" t="s">
        <v>54</v>
      </c>
      <c r="N8" s="441"/>
      <c r="O8" s="441"/>
      <c r="P8" s="442" t="s">
        <v>55</v>
      </c>
      <c r="Q8" s="442"/>
      <c r="R8" s="442"/>
      <c r="S8" s="377" t="s">
        <v>56</v>
      </c>
      <c r="T8" s="367" t="s">
        <v>57</v>
      </c>
      <c r="U8" s="434" t="s">
        <v>58</v>
      </c>
      <c r="V8" s="435" t="s">
        <v>59</v>
      </c>
      <c r="W8" s="436" t="s">
        <v>60</v>
      </c>
    </row>
    <row r="9" spans="1:23" s="245" customFormat="1" ht="38.25" customHeight="1">
      <c r="A9" s="443"/>
      <c r="B9" s="444"/>
      <c r="C9" s="437"/>
      <c r="D9" s="437"/>
      <c r="E9" s="438"/>
      <c r="F9" s="438"/>
      <c r="G9" s="438"/>
      <c r="H9" s="439"/>
      <c r="I9" s="246"/>
      <c r="J9" s="247" t="s">
        <v>62</v>
      </c>
      <c r="K9" s="248" t="s">
        <v>63</v>
      </c>
      <c r="L9" s="249" t="s">
        <v>64</v>
      </c>
      <c r="M9" s="247" t="s">
        <v>62</v>
      </c>
      <c r="N9" s="248" t="s">
        <v>63</v>
      </c>
      <c r="O9" s="249" t="s">
        <v>64</v>
      </c>
      <c r="P9" s="247" t="s">
        <v>62</v>
      </c>
      <c r="Q9" s="248" t="s">
        <v>63</v>
      </c>
      <c r="R9" s="250" t="s">
        <v>64</v>
      </c>
      <c r="S9" s="377"/>
      <c r="T9" s="367"/>
      <c r="U9" s="434"/>
      <c r="V9" s="435"/>
      <c r="W9" s="436"/>
    </row>
    <row r="10" spans="1:23" s="251" customFormat="1" ht="25.5" customHeight="1">
      <c r="A10" s="432" t="s">
        <v>89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</row>
    <row r="11" spans="1:32" s="255" customFormat="1" ht="34.5" customHeight="1">
      <c r="A11" s="252">
        <f>RANK(W11,$W$11:$W$16)</f>
        <v>1</v>
      </c>
      <c r="B11" s="302" t="s">
        <v>171</v>
      </c>
      <c r="C11" s="303"/>
      <c r="D11" s="304" t="s">
        <v>33</v>
      </c>
      <c r="E11" s="208" t="s">
        <v>124</v>
      </c>
      <c r="F11" s="209"/>
      <c r="G11" s="216" t="s">
        <v>6</v>
      </c>
      <c r="H11" s="216" t="s">
        <v>5</v>
      </c>
      <c r="I11" s="256"/>
      <c r="J11" s="257">
        <v>202.5</v>
      </c>
      <c r="K11" s="253">
        <f aca="true" t="shared" si="0" ref="K11:K16">J11/3</f>
        <v>67.5</v>
      </c>
      <c r="L11" s="254">
        <f aca="true" t="shared" si="1" ref="L11:L16">RANK(K11,$K$11:$K$16,0)</f>
        <v>1</v>
      </c>
      <c r="M11" s="257">
        <v>206.5</v>
      </c>
      <c r="N11" s="253">
        <f aca="true" t="shared" si="2" ref="N11:N16">M11/3</f>
        <v>68.83333333333333</v>
      </c>
      <c r="O11" s="254">
        <f aca="true" t="shared" si="3" ref="O11:O16">RANK(N11,$N$11:$N$16,0)</f>
        <v>1</v>
      </c>
      <c r="P11" s="257">
        <v>203.5</v>
      </c>
      <c r="Q11" s="253">
        <f aca="true" t="shared" si="4" ref="Q11:Q16">P11/3</f>
        <v>67.83333333333333</v>
      </c>
      <c r="R11" s="254">
        <f aca="true" t="shared" si="5" ref="R11:R16">RANK(Q11,$Q$11:$Q$16,0)</f>
        <v>1</v>
      </c>
      <c r="S11" s="254"/>
      <c r="T11" s="254"/>
      <c r="U11" s="258">
        <f aca="true" t="shared" si="6" ref="U11:U16">P11+M11+J11</f>
        <v>612.5</v>
      </c>
      <c r="V11" s="259"/>
      <c r="W11" s="253">
        <f aca="true" t="shared" si="7" ref="W11:W16">U11/3/3</f>
        <v>68.05555555555556</v>
      </c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1:32" s="255" customFormat="1" ht="34.5" customHeight="1">
      <c r="A12" s="252">
        <f>RANK(W12,$W$11:$W$16)</f>
        <v>2</v>
      </c>
      <c r="B12" s="218" t="s">
        <v>173</v>
      </c>
      <c r="C12" s="311"/>
      <c r="D12" s="213" t="s">
        <v>15</v>
      </c>
      <c r="E12" s="211" t="s">
        <v>174</v>
      </c>
      <c r="F12" s="215"/>
      <c r="G12" s="213" t="s">
        <v>6</v>
      </c>
      <c r="H12" s="217" t="s">
        <v>5</v>
      </c>
      <c r="I12" s="256"/>
      <c r="J12" s="257">
        <v>202.5</v>
      </c>
      <c r="K12" s="253">
        <f t="shared" si="0"/>
        <v>67.5</v>
      </c>
      <c r="L12" s="254">
        <f t="shared" si="1"/>
        <v>1</v>
      </c>
      <c r="M12" s="257">
        <v>204</v>
      </c>
      <c r="N12" s="253">
        <f t="shared" si="2"/>
        <v>68</v>
      </c>
      <c r="O12" s="254">
        <f t="shared" si="3"/>
        <v>2</v>
      </c>
      <c r="P12" s="257">
        <v>203</v>
      </c>
      <c r="Q12" s="253">
        <f t="shared" si="4"/>
        <v>67.66666666666667</v>
      </c>
      <c r="R12" s="254">
        <f t="shared" si="5"/>
        <v>2</v>
      </c>
      <c r="S12" s="254"/>
      <c r="T12" s="254"/>
      <c r="U12" s="258">
        <f t="shared" si="6"/>
        <v>609.5</v>
      </c>
      <c r="V12" s="259"/>
      <c r="W12" s="253">
        <f t="shared" si="7"/>
        <v>67.72222222222221</v>
      </c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1:32" s="255" customFormat="1" ht="34.5" customHeight="1">
      <c r="A13" s="252">
        <f>RANK(W13,$W$11:$W$16)</f>
        <v>3</v>
      </c>
      <c r="B13" s="214" t="s">
        <v>141</v>
      </c>
      <c r="C13" s="212"/>
      <c r="D13" s="210" t="s">
        <v>15</v>
      </c>
      <c r="E13" s="211" t="s">
        <v>142</v>
      </c>
      <c r="F13" s="215"/>
      <c r="G13" s="217" t="s">
        <v>6</v>
      </c>
      <c r="H13" s="217" t="s">
        <v>5</v>
      </c>
      <c r="I13" s="256"/>
      <c r="J13" s="257">
        <v>189.5</v>
      </c>
      <c r="K13" s="253">
        <f t="shared" si="0"/>
        <v>63.166666666666664</v>
      </c>
      <c r="L13" s="254">
        <f t="shared" si="1"/>
        <v>5</v>
      </c>
      <c r="M13" s="257">
        <v>197</v>
      </c>
      <c r="N13" s="253">
        <f t="shared" si="2"/>
        <v>65.66666666666667</v>
      </c>
      <c r="O13" s="254">
        <f t="shared" si="3"/>
        <v>3</v>
      </c>
      <c r="P13" s="257">
        <v>196.5</v>
      </c>
      <c r="Q13" s="253">
        <f t="shared" si="4"/>
        <v>65.5</v>
      </c>
      <c r="R13" s="254">
        <f t="shared" si="5"/>
        <v>3</v>
      </c>
      <c r="S13" s="254"/>
      <c r="T13" s="254"/>
      <c r="U13" s="258">
        <f t="shared" si="6"/>
        <v>583</v>
      </c>
      <c r="V13" s="259">
        <v>41</v>
      </c>
      <c r="W13" s="253">
        <f t="shared" si="7"/>
        <v>64.77777777777779</v>
      </c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1:32" s="255" customFormat="1" ht="34.5" customHeight="1">
      <c r="A14" s="252">
        <v>4</v>
      </c>
      <c r="B14" s="214" t="s">
        <v>141</v>
      </c>
      <c r="C14" s="212"/>
      <c r="D14" s="210" t="s">
        <v>15</v>
      </c>
      <c r="E14" s="211" t="s">
        <v>172</v>
      </c>
      <c r="F14" s="215"/>
      <c r="G14" s="213" t="s">
        <v>135</v>
      </c>
      <c r="H14" s="217" t="s">
        <v>5</v>
      </c>
      <c r="I14" s="256"/>
      <c r="J14" s="257">
        <v>195</v>
      </c>
      <c r="K14" s="253">
        <f t="shared" si="0"/>
        <v>65</v>
      </c>
      <c r="L14" s="254">
        <f t="shared" si="1"/>
        <v>3</v>
      </c>
      <c r="M14" s="257">
        <v>193.5</v>
      </c>
      <c r="N14" s="253">
        <f t="shared" si="2"/>
        <v>64.5</v>
      </c>
      <c r="O14" s="254">
        <f t="shared" si="3"/>
        <v>5</v>
      </c>
      <c r="P14" s="257">
        <v>194.5</v>
      </c>
      <c r="Q14" s="253">
        <f t="shared" si="4"/>
        <v>64.83333333333333</v>
      </c>
      <c r="R14" s="254">
        <f t="shared" si="5"/>
        <v>4</v>
      </c>
      <c r="S14" s="254"/>
      <c r="T14" s="254"/>
      <c r="U14" s="258">
        <f t="shared" si="6"/>
        <v>583</v>
      </c>
      <c r="V14" s="259">
        <v>40</v>
      </c>
      <c r="W14" s="253">
        <f t="shared" si="7"/>
        <v>64.77777777777779</v>
      </c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1:32" s="255" customFormat="1" ht="34.5" customHeight="1">
      <c r="A15" s="252">
        <v>5</v>
      </c>
      <c r="B15" s="218" t="s">
        <v>169</v>
      </c>
      <c r="C15" s="212"/>
      <c r="D15" s="210" t="s">
        <v>14</v>
      </c>
      <c r="E15" s="214" t="s">
        <v>170</v>
      </c>
      <c r="F15" s="305"/>
      <c r="G15" s="308" t="s">
        <v>23</v>
      </c>
      <c r="H15" s="213" t="s">
        <v>5</v>
      </c>
      <c r="I15" s="256"/>
      <c r="J15" s="257">
        <v>194.5</v>
      </c>
      <c r="K15" s="253">
        <f t="shared" si="0"/>
        <v>64.83333333333333</v>
      </c>
      <c r="L15" s="254">
        <f t="shared" si="1"/>
        <v>4</v>
      </c>
      <c r="M15" s="257">
        <v>196.5</v>
      </c>
      <c r="N15" s="253">
        <f t="shared" si="2"/>
        <v>65.5</v>
      </c>
      <c r="O15" s="254">
        <f t="shared" si="3"/>
        <v>4</v>
      </c>
      <c r="P15" s="257">
        <v>192</v>
      </c>
      <c r="Q15" s="253">
        <f t="shared" si="4"/>
        <v>64</v>
      </c>
      <c r="R15" s="254">
        <f t="shared" si="5"/>
        <v>5</v>
      </c>
      <c r="S15" s="254"/>
      <c r="T15" s="254"/>
      <c r="U15" s="258">
        <f t="shared" si="6"/>
        <v>583</v>
      </c>
      <c r="V15" s="259">
        <v>39</v>
      </c>
      <c r="W15" s="253">
        <f t="shared" si="7"/>
        <v>64.77777777777779</v>
      </c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1:32" s="255" customFormat="1" ht="34.5" customHeight="1">
      <c r="A16" s="252">
        <f>RANK(W16,$W$11:$W$16)</f>
        <v>6</v>
      </c>
      <c r="B16" s="208" t="s">
        <v>144</v>
      </c>
      <c r="C16" s="209"/>
      <c r="D16" s="210">
        <v>1</v>
      </c>
      <c r="E16" s="302" t="s">
        <v>145</v>
      </c>
      <c r="F16" s="307" t="s">
        <v>24</v>
      </c>
      <c r="G16" s="310" t="s">
        <v>25</v>
      </c>
      <c r="H16" s="216" t="s">
        <v>5</v>
      </c>
      <c r="I16" s="256"/>
      <c r="J16" s="257">
        <v>176</v>
      </c>
      <c r="K16" s="253">
        <f t="shared" si="0"/>
        <v>58.666666666666664</v>
      </c>
      <c r="L16" s="254">
        <f t="shared" si="1"/>
        <v>6</v>
      </c>
      <c r="M16" s="257">
        <v>180.5</v>
      </c>
      <c r="N16" s="253">
        <f t="shared" si="2"/>
        <v>60.166666666666664</v>
      </c>
      <c r="O16" s="254">
        <f t="shared" si="3"/>
        <v>6</v>
      </c>
      <c r="P16" s="257">
        <v>180.5</v>
      </c>
      <c r="Q16" s="253">
        <f t="shared" si="4"/>
        <v>60.166666666666664</v>
      </c>
      <c r="R16" s="254">
        <f t="shared" si="5"/>
        <v>6</v>
      </c>
      <c r="S16" s="254"/>
      <c r="T16" s="254"/>
      <c r="U16" s="258">
        <f t="shared" si="6"/>
        <v>537</v>
      </c>
      <c r="V16" s="259"/>
      <c r="W16" s="253">
        <f t="shared" si="7"/>
        <v>59.666666666666664</v>
      </c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1:32" s="251" customFormat="1" ht="25.5" customHeight="1">
      <c r="A17" s="432" t="s">
        <v>65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255"/>
      <c r="Y17" s="255"/>
      <c r="Z17" s="255"/>
      <c r="AA17" s="255"/>
      <c r="AB17" s="255"/>
      <c r="AC17" s="255"/>
      <c r="AD17" s="255"/>
      <c r="AE17" s="255"/>
      <c r="AF17" s="255"/>
    </row>
    <row r="18" spans="1:23" s="251" customFormat="1" ht="34.5" customHeight="1">
      <c r="A18" s="252">
        <f>RANK(W18,$W$18:$W$19)</f>
        <v>1</v>
      </c>
      <c r="B18" s="302" t="s">
        <v>118</v>
      </c>
      <c r="C18" s="303"/>
      <c r="D18" s="304"/>
      <c r="E18" s="214" t="s">
        <v>119</v>
      </c>
      <c r="F18" s="305" t="s">
        <v>22</v>
      </c>
      <c r="G18" s="217" t="s">
        <v>6</v>
      </c>
      <c r="H18" s="216" t="s">
        <v>5</v>
      </c>
      <c r="I18" s="256"/>
      <c r="J18" s="257">
        <v>186</v>
      </c>
      <c r="K18" s="253">
        <f>J18/3</f>
        <v>62</v>
      </c>
      <c r="L18" s="254">
        <f>RANK(K18,$K$18:$K$19,0)</f>
        <v>1</v>
      </c>
      <c r="M18" s="257">
        <v>176.5</v>
      </c>
      <c r="N18" s="253">
        <f>M18/3</f>
        <v>58.833333333333336</v>
      </c>
      <c r="O18" s="254">
        <f>RANK(N18,$N$18:$N$19,0)</f>
        <v>2</v>
      </c>
      <c r="P18" s="257">
        <v>180.5</v>
      </c>
      <c r="Q18" s="253">
        <f>P18/3</f>
        <v>60.166666666666664</v>
      </c>
      <c r="R18" s="254">
        <f>RANK(Q18,$Q$18:$Q$19,0)</f>
        <v>1</v>
      </c>
      <c r="S18" s="254"/>
      <c r="T18" s="254"/>
      <c r="U18" s="258">
        <f>P18+M18+J18</f>
        <v>543</v>
      </c>
      <c r="V18" s="259"/>
      <c r="W18" s="253">
        <f>(K18+N18+Q18)/3</f>
        <v>60.333333333333336</v>
      </c>
    </row>
    <row r="19" spans="1:23" s="251" customFormat="1" ht="34.5" customHeight="1">
      <c r="A19" s="252">
        <f>RANK(W19,$W$18:$W$19)</f>
        <v>2</v>
      </c>
      <c r="B19" s="313" t="s">
        <v>118</v>
      </c>
      <c r="C19" s="314"/>
      <c r="D19" s="315"/>
      <c r="E19" s="306" t="s">
        <v>143</v>
      </c>
      <c r="F19" s="305" t="s">
        <v>8</v>
      </c>
      <c r="G19" s="217" t="s">
        <v>6</v>
      </c>
      <c r="H19" s="217" t="s">
        <v>5</v>
      </c>
      <c r="I19" s="256"/>
      <c r="J19" s="257">
        <v>180</v>
      </c>
      <c r="K19" s="253">
        <f>J19/3</f>
        <v>60</v>
      </c>
      <c r="L19" s="254">
        <f>RANK(K19,$K$18:$K$19,0)</f>
        <v>2</v>
      </c>
      <c r="M19" s="257">
        <v>181</v>
      </c>
      <c r="N19" s="253">
        <f>M19/3</f>
        <v>60.333333333333336</v>
      </c>
      <c r="O19" s="254">
        <f>RANK(N19,$N$18:$N$19,0)</f>
        <v>1</v>
      </c>
      <c r="P19" s="257">
        <v>172</v>
      </c>
      <c r="Q19" s="253">
        <f>P19/3</f>
        <v>57.333333333333336</v>
      </c>
      <c r="R19" s="254">
        <f>RANK(Q19,$Q$18:$Q$19,0)</f>
        <v>2</v>
      </c>
      <c r="S19" s="254"/>
      <c r="T19" s="254"/>
      <c r="U19" s="258">
        <f>P19+M19+J19</f>
        <v>533</v>
      </c>
      <c r="V19" s="259"/>
      <c r="W19" s="253">
        <f>(K19+N19+Q19)/3</f>
        <v>59.22222222222223</v>
      </c>
    </row>
    <row r="20" spans="1:23" s="251" customFormat="1" ht="27.75" customHeight="1">
      <c r="A20" s="432" t="s">
        <v>90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2"/>
      <c r="S20" s="432"/>
      <c r="T20" s="432"/>
      <c r="U20" s="432"/>
      <c r="V20" s="432"/>
      <c r="W20" s="432"/>
    </row>
    <row r="21" spans="1:23" s="251" customFormat="1" ht="34.5" customHeight="1">
      <c r="A21" s="346">
        <f aca="true" t="shared" si="8" ref="A21:A26">RANK(W21,$W$21:$W$26)</f>
        <v>1</v>
      </c>
      <c r="B21" s="279" t="s">
        <v>175</v>
      </c>
      <c r="C21" s="281"/>
      <c r="D21" s="276"/>
      <c r="E21" s="274" t="s">
        <v>176</v>
      </c>
      <c r="F21" s="300" t="s">
        <v>129</v>
      </c>
      <c r="G21" s="273" t="s">
        <v>7</v>
      </c>
      <c r="H21" s="273" t="s">
        <v>5</v>
      </c>
      <c r="I21" s="348"/>
      <c r="J21" s="349">
        <v>193.5</v>
      </c>
      <c r="K21" s="350">
        <f aca="true" t="shared" si="9" ref="K21:K26">J21/3</f>
        <v>64.5</v>
      </c>
      <c r="L21" s="351">
        <f aca="true" t="shared" si="10" ref="L21:L26">RANK(K21,$K$21:$K$26,0)</f>
        <v>1</v>
      </c>
      <c r="M21" s="349">
        <v>192</v>
      </c>
      <c r="N21" s="350">
        <f aca="true" t="shared" si="11" ref="N21:N26">M21/3</f>
        <v>64</v>
      </c>
      <c r="O21" s="351">
        <f aca="true" t="shared" si="12" ref="O21:O26">RANK(N21,$N$21:$N$26,0)</f>
        <v>1</v>
      </c>
      <c r="P21" s="349">
        <v>188</v>
      </c>
      <c r="Q21" s="350">
        <f aca="true" t="shared" si="13" ref="Q21:Q26">P21/3</f>
        <v>62.666666666666664</v>
      </c>
      <c r="R21" s="347">
        <f aca="true" t="shared" si="14" ref="R21:R26">RANK(Q21,$Q$21:$Q$26,0)</f>
        <v>1</v>
      </c>
      <c r="S21" s="254"/>
      <c r="T21" s="254"/>
      <c r="U21" s="258">
        <f aca="true" t="shared" si="15" ref="U21:U26">P21+M21+J21</f>
        <v>573.5</v>
      </c>
      <c r="V21" s="259"/>
      <c r="W21" s="253">
        <f aca="true" t="shared" si="16" ref="W21:W26">(K21+N21+Q21)/3</f>
        <v>63.72222222222222</v>
      </c>
    </row>
    <row r="22" spans="1:23" s="251" customFormat="1" ht="34.5" customHeight="1">
      <c r="A22" s="346">
        <f t="shared" si="8"/>
        <v>2</v>
      </c>
      <c r="B22" s="282" t="s">
        <v>178</v>
      </c>
      <c r="C22" s="283"/>
      <c r="D22" s="278" t="s">
        <v>14</v>
      </c>
      <c r="E22" s="271" t="s">
        <v>179</v>
      </c>
      <c r="F22" s="300" t="s">
        <v>160</v>
      </c>
      <c r="G22" s="273" t="s">
        <v>161</v>
      </c>
      <c r="H22" s="273" t="s">
        <v>18</v>
      </c>
      <c r="I22" s="348"/>
      <c r="J22" s="349">
        <v>180</v>
      </c>
      <c r="K22" s="350">
        <f t="shared" si="9"/>
        <v>60</v>
      </c>
      <c r="L22" s="351">
        <f t="shared" si="10"/>
        <v>2</v>
      </c>
      <c r="M22" s="349">
        <v>181</v>
      </c>
      <c r="N22" s="350">
        <f t="shared" si="11"/>
        <v>60.333333333333336</v>
      </c>
      <c r="O22" s="351">
        <f t="shared" si="12"/>
        <v>2</v>
      </c>
      <c r="P22" s="349">
        <v>185</v>
      </c>
      <c r="Q22" s="350">
        <f t="shared" si="13"/>
        <v>61.666666666666664</v>
      </c>
      <c r="R22" s="347">
        <f t="shared" si="14"/>
        <v>2</v>
      </c>
      <c r="S22" s="254"/>
      <c r="T22" s="254"/>
      <c r="U22" s="258">
        <f t="shared" si="15"/>
        <v>546</v>
      </c>
      <c r="V22" s="259"/>
      <c r="W22" s="253">
        <f t="shared" si="16"/>
        <v>60.666666666666664</v>
      </c>
    </row>
    <row r="23" spans="1:23" s="251" customFormat="1" ht="34.5" customHeight="1">
      <c r="A23" s="346">
        <f t="shared" si="8"/>
        <v>3</v>
      </c>
      <c r="B23" s="274" t="s">
        <v>120</v>
      </c>
      <c r="C23" s="275"/>
      <c r="D23" s="285"/>
      <c r="E23" s="274" t="s">
        <v>121</v>
      </c>
      <c r="F23" s="300" t="s">
        <v>132</v>
      </c>
      <c r="G23" s="273" t="s">
        <v>6</v>
      </c>
      <c r="H23" s="278" t="s">
        <v>5</v>
      </c>
      <c r="I23" s="348"/>
      <c r="J23" s="349">
        <v>172</v>
      </c>
      <c r="K23" s="350">
        <f t="shared" si="9"/>
        <v>57.333333333333336</v>
      </c>
      <c r="L23" s="351">
        <f t="shared" si="10"/>
        <v>4</v>
      </c>
      <c r="M23" s="349">
        <v>164.5</v>
      </c>
      <c r="N23" s="350">
        <f t="shared" si="11"/>
        <v>54.833333333333336</v>
      </c>
      <c r="O23" s="351">
        <f t="shared" si="12"/>
        <v>3</v>
      </c>
      <c r="P23" s="349">
        <v>174</v>
      </c>
      <c r="Q23" s="350">
        <f t="shared" si="13"/>
        <v>58</v>
      </c>
      <c r="R23" s="347">
        <f t="shared" si="14"/>
        <v>3</v>
      </c>
      <c r="S23" s="254"/>
      <c r="T23" s="254"/>
      <c r="U23" s="258">
        <f t="shared" si="15"/>
        <v>510.5</v>
      </c>
      <c r="V23" s="259"/>
      <c r="W23" s="253">
        <f t="shared" si="16"/>
        <v>56.72222222222223</v>
      </c>
    </row>
    <row r="24" spans="1:23" s="251" customFormat="1" ht="34.5" customHeight="1">
      <c r="A24" s="346">
        <f t="shared" si="8"/>
        <v>4</v>
      </c>
      <c r="B24" s="282" t="s">
        <v>166</v>
      </c>
      <c r="C24" s="283"/>
      <c r="D24" s="278">
        <v>3</v>
      </c>
      <c r="E24" s="271" t="s">
        <v>204</v>
      </c>
      <c r="F24" s="300" t="s">
        <v>155</v>
      </c>
      <c r="G24" s="273" t="s">
        <v>202</v>
      </c>
      <c r="H24" s="273" t="s">
        <v>31</v>
      </c>
      <c r="I24" s="348"/>
      <c r="J24" s="349">
        <v>173</v>
      </c>
      <c r="K24" s="350">
        <f t="shared" si="9"/>
        <v>57.666666666666664</v>
      </c>
      <c r="L24" s="351">
        <f t="shared" si="10"/>
        <v>3</v>
      </c>
      <c r="M24" s="349">
        <v>157.5</v>
      </c>
      <c r="N24" s="350">
        <f t="shared" si="11"/>
        <v>52.5</v>
      </c>
      <c r="O24" s="351">
        <f t="shared" si="12"/>
        <v>5</v>
      </c>
      <c r="P24" s="349">
        <v>164</v>
      </c>
      <c r="Q24" s="350">
        <f t="shared" si="13"/>
        <v>54.666666666666664</v>
      </c>
      <c r="R24" s="347">
        <f t="shared" si="14"/>
        <v>5</v>
      </c>
      <c r="S24" s="254"/>
      <c r="T24" s="254"/>
      <c r="U24" s="258">
        <f t="shared" si="15"/>
        <v>494.5</v>
      </c>
      <c r="V24" s="259"/>
      <c r="W24" s="253">
        <f t="shared" si="16"/>
        <v>54.944444444444436</v>
      </c>
    </row>
    <row r="25" spans="1:23" s="251" customFormat="1" ht="34.5" customHeight="1">
      <c r="A25" s="346">
        <f t="shared" si="8"/>
        <v>5</v>
      </c>
      <c r="B25" s="282" t="s">
        <v>177</v>
      </c>
      <c r="C25" s="283"/>
      <c r="D25" s="278">
        <v>2</v>
      </c>
      <c r="E25" s="271" t="s">
        <v>168</v>
      </c>
      <c r="F25" s="300" t="s">
        <v>158</v>
      </c>
      <c r="G25" s="273" t="s">
        <v>159</v>
      </c>
      <c r="H25" s="273" t="s">
        <v>18</v>
      </c>
      <c r="I25" s="348"/>
      <c r="J25" s="349">
        <v>164</v>
      </c>
      <c r="K25" s="350">
        <f t="shared" si="9"/>
        <v>54.666666666666664</v>
      </c>
      <c r="L25" s="351">
        <f t="shared" si="10"/>
        <v>6</v>
      </c>
      <c r="M25" s="349">
        <v>164.5</v>
      </c>
      <c r="N25" s="350">
        <f t="shared" si="11"/>
        <v>54.833333333333336</v>
      </c>
      <c r="O25" s="351">
        <f t="shared" si="12"/>
        <v>3</v>
      </c>
      <c r="P25" s="349">
        <v>165</v>
      </c>
      <c r="Q25" s="350">
        <f t="shared" si="13"/>
        <v>55</v>
      </c>
      <c r="R25" s="347">
        <f t="shared" si="14"/>
        <v>4</v>
      </c>
      <c r="S25" s="254"/>
      <c r="T25" s="254"/>
      <c r="U25" s="258">
        <f t="shared" si="15"/>
        <v>493.5</v>
      </c>
      <c r="V25" s="259"/>
      <c r="W25" s="253">
        <f t="shared" si="16"/>
        <v>54.833333333333336</v>
      </c>
    </row>
    <row r="26" spans="1:23" s="251" customFormat="1" ht="34.5" customHeight="1">
      <c r="A26" s="346">
        <f t="shared" si="8"/>
        <v>6</v>
      </c>
      <c r="B26" s="282" t="s">
        <v>167</v>
      </c>
      <c r="C26" s="283"/>
      <c r="D26" s="278"/>
      <c r="E26" s="271" t="s">
        <v>205</v>
      </c>
      <c r="F26" s="300" t="s">
        <v>154</v>
      </c>
      <c r="G26" s="273" t="s">
        <v>203</v>
      </c>
      <c r="H26" s="273" t="s">
        <v>31</v>
      </c>
      <c r="I26" s="348"/>
      <c r="J26" s="349">
        <v>169</v>
      </c>
      <c r="K26" s="350">
        <f t="shared" si="9"/>
        <v>56.333333333333336</v>
      </c>
      <c r="L26" s="351">
        <f t="shared" si="10"/>
        <v>5</v>
      </c>
      <c r="M26" s="349">
        <v>151</v>
      </c>
      <c r="N26" s="350">
        <f t="shared" si="11"/>
        <v>50.333333333333336</v>
      </c>
      <c r="O26" s="351">
        <f t="shared" si="12"/>
        <v>6</v>
      </c>
      <c r="P26" s="349">
        <v>160.5</v>
      </c>
      <c r="Q26" s="350">
        <f t="shared" si="13"/>
        <v>53.5</v>
      </c>
      <c r="R26" s="347">
        <f t="shared" si="14"/>
        <v>6</v>
      </c>
      <c r="S26" s="254"/>
      <c r="T26" s="254"/>
      <c r="U26" s="258">
        <f t="shared" si="15"/>
        <v>480.5</v>
      </c>
      <c r="V26" s="259"/>
      <c r="W26" s="253">
        <f t="shared" si="16"/>
        <v>53.38888888888889</v>
      </c>
    </row>
    <row r="27" spans="1:23" s="261" customFormat="1" ht="37.5" customHeight="1">
      <c r="A27" s="260" t="s">
        <v>66</v>
      </c>
      <c r="H27" s="262" t="s">
        <v>110</v>
      </c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W27" s="263"/>
    </row>
    <row r="28" spans="1:23" s="261" customFormat="1" ht="37.5" customHeight="1">
      <c r="A28" s="260" t="s">
        <v>67</v>
      </c>
      <c r="H28" s="262" t="s">
        <v>68</v>
      </c>
      <c r="R28" s="260"/>
      <c r="W28" s="263"/>
    </row>
    <row r="29" ht="13.5">
      <c r="W29" s="264"/>
    </row>
  </sheetData>
  <sheetProtection selectLockedCells="1" selectUnlockedCells="1"/>
  <mergeCells count="25">
    <mergeCell ref="A2:W2"/>
    <mergeCell ref="A3:W3"/>
    <mergeCell ref="A4:W4"/>
    <mergeCell ref="A5:W5"/>
    <mergeCell ref="A6:W6"/>
    <mergeCell ref="A7:E7"/>
    <mergeCell ref="A10:W10"/>
    <mergeCell ref="G8:G9"/>
    <mergeCell ref="H8:H9"/>
    <mergeCell ref="J8:L8"/>
    <mergeCell ref="M8:O8"/>
    <mergeCell ref="P8:R8"/>
    <mergeCell ref="S8:S9"/>
    <mergeCell ref="A8:A9"/>
    <mergeCell ref="B8:B9"/>
    <mergeCell ref="A17:W17"/>
    <mergeCell ref="A20:W20"/>
    <mergeCell ref="T8:T9"/>
    <mergeCell ref="U8:U9"/>
    <mergeCell ref="V8:V9"/>
    <mergeCell ref="W8:W9"/>
    <mergeCell ref="C8:C9"/>
    <mergeCell ref="D8:D9"/>
    <mergeCell ref="E8:E9"/>
    <mergeCell ref="F8:F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6"/>
  <sheetViews>
    <sheetView view="pageBreakPreview" zoomScale="71" zoomScaleNormal="70" zoomScaleSheetLayoutView="71" zoomScalePageLayoutView="0" workbookViewId="0" topLeftCell="A8">
      <selection activeCell="B20" sqref="B20"/>
    </sheetView>
  </sheetViews>
  <sheetFormatPr defaultColWidth="10.66015625" defaultRowHeight="12.75"/>
  <cols>
    <col min="1" max="1" width="6.83203125" style="8" customWidth="1"/>
    <col min="2" max="2" width="24.66015625" style="8" customWidth="1"/>
    <col min="3" max="3" width="0" style="8" hidden="1" customWidth="1"/>
    <col min="4" max="4" width="6.33203125" style="9" customWidth="1"/>
    <col min="5" max="5" width="43.5" style="10" customWidth="1"/>
    <col min="6" max="6" width="0" style="8" hidden="1" customWidth="1"/>
    <col min="7" max="7" width="0" style="9" hidden="1" customWidth="1"/>
    <col min="8" max="8" width="26.66015625" style="8" customWidth="1"/>
    <col min="9" max="9" width="0" style="8" hidden="1" customWidth="1"/>
    <col min="10" max="10" width="9.66015625" style="11" customWidth="1"/>
    <col min="11" max="11" width="13.83203125" style="12" customWidth="1"/>
    <col min="12" max="12" width="5.83203125" style="8" customWidth="1"/>
    <col min="13" max="13" width="9.16015625" style="11" customWidth="1"/>
    <col min="14" max="14" width="11.83203125" style="12" customWidth="1"/>
    <col min="15" max="15" width="5.83203125" style="8" customWidth="1"/>
    <col min="16" max="16" width="10.16015625" style="11" customWidth="1"/>
    <col min="17" max="17" width="12" style="12" customWidth="1"/>
    <col min="18" max="18" width="6" style="8" customWidth="1"/>
    <col min="19" max="20" width="7" style="8" customWidth="1"/>
    <col min="21" max="21" width="10.16015625" style="8" customWidth="1"/>
    <col min="22" max="22" width="0" style="8" hidden="1" customWidth="1"/>
    <col min="23" max="23" width="13.33203125" style="12" customWidth="1"/>
    <col min="24" max="27" width="0" style="8" hidden="1" customWidth="1"/>
    <col min="28" max="16384" width="10.66015625" style="8" customWidth="1"/>
  </cols>
  <sheetData>
    <row r="1" spans="1:36" s="22" customFormat="1" ht="13.5" hidden="1">
      <c r="A1" s="13" t="s">
        <v>38</v>
      </c>
      <c r="B1" s="14"/>
      <c r="C1" s="13" t="s">
        <v>39</v>
      </c>
      <c r="D1" s="15"/>
      <c r="E1" s="16"/>
      <c r="F1" s="13" t="s">
        <v>40</v>
      </c>
      <c r="G1" s="17"/>
      <c r="H1" s="14"/>
      <c r="I1" s="14"/>
      <c r="J1" s="18"/>
      <c r="K1" s="19" t="s">
        <v>41</v>
      </c>
      <c r="L1" s="20"/>
      <c r="M1" s="18"/>
      <c r="N1" s="19" t="s">
        <v>42</v>
      </c>
      <c r="O1" s="20"/>
      <c r="P1" s="18"/>
      <c r="Q1" s="19" t="s">
        <v>43</v>
      </c>
      <c r="R1" s="20"/>
      <c r="S1" s="20"/>
      <c r="T1" s="20"/>
      <c r="U1" s="20"/>
      <c r="V1" s="20"/>
      <c r="W1" s="21" t="s">
        <v>44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J1" s="23"/>
    </row>
    <row r="2" spans="1:23" s="24" customFormat="1" ht="29.25" customHeight="1">
      <c r="A2" s="380" t="s">
        <v>186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</row>
    <row r="3" spans="1:25" s="26" customFormat="1" ht="29.25" customHeight="1" hidden="1">
      <c r="A3" s="381" t="s">
        <v>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25"/>
      <c r="Y3" s="25"/>
    </row>
    <row r="4" spans="1:25" s="27" customFormat="1" ht="27" customHeight="1">
      <c r="A4" s="369" t="s">
        <v>91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133"/>
      <c r="Y4" s="29" t="s">
        <v>47</v>
      </c>
    </row>
    <row r="5" spans="1:25" s="30" customFormat="1" ht="29.25" customHeight="1">
      <c r="A5" s="428" t="s">
        <v>48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29" t="s">
        <v>49</v>
      </c>
    </row>
    <row r="6" spans="1:24" s="31" customFormat="1" ht="34.5" customHeight="1">
      <c r="A6" s="383" t="s">
        <v>225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</row>
    <row r="7" spans="1:24" s="35" customFormat="1" ht="21.75" customHeight="1">
      <c r="A7" s="429" t="s">
        <v>5</v>
      </c>
      <c r="B7" s="429"/>
      <c r="C7" s="429"/>
      <c r="D7" s="429"/>
      <c r="E7" s="429"/>
      <c r="F7" s="32"/>
      <c r="G7" s="32"/>
      <c r="H7" s="33"/>
      <c r="I7" s="33"/>
      <c r="J7" s="34"/>
      <c r="K7" s="34"/>
      <c r="L7" s="34"/>
      <c r="M7" s="34"/>
      <c r="N7" s="34"/>
      <c r="O7" s="34"/>
      <c r="P7" s="34"/>
      <c r="R7" s="430" t="s">
        <v>187</v>
      </c>
      <c r="S7" s="430"/>
      <c r="T7" s="430"/>
      <c r="U7" s="430"/>
      <c r="V7" s="430"/>
      <c r="W7" s="430"/>
      <c r="X7" s="36"/>
    </row>
    <row r="8" spans="1:24" s="38" customFormat="1" ht="13.5" customHeight="1">
      <c r="A8" s="425" t="s">
        <v>50</v>
      </c>
      <c r="B8" s="421" t="s">
        <v>51</v>
      </c>
      <c r="C8" s="426" t="s">
        <v>52</v>
      </c>
      <c r="D8" s="426" t="s">
        <v>1</v>
      </c>
      <c r="E8" s="421" t="s">
        <v>53</v>
      </c>
      <c r="F8" s="421" t="s">
        <v>2</v>
      </c>
      <c r="G8" s="421" t="s">
        <v>3</v>
      </c>
      <c r="H8" s="422" t="s">
        <v>4</v>
      </c>
      <c r="I8" s="37"/>
      <c r="J8" s="423" t="s">
        <v>88</v>
      </c>
      <c r="K8" s="423"/>
      <c r="L8" s="423"/>
      <c r="M8" s="431" t="s">
        <v>54</v>
      </c>
      <c r="N8" s="431"/>
      <c r="O8" s="431"/>
      <c r="P8" s="451" t="s">
        <v>55</v>
      </c>
      <c r="Q8" s="451"/>
      <c r="R8" s="451"/>
      <c r="S8" s="449" t="s">
        <v>56</v>
      </c>
      <c r="T8" s="449" t="s">
        <v>57</v>
      </c>
      <c r="U8" s="417" t="s">
        <v>58</v>
      </c>
      <c r="V8" s="418" t="s">
        <v>59</v>
      </c>
      <c r="W8" s="419" t="s">
        <v>60</v>
      </c>
      <c r="X8" s="450" t="s">
        <v>61</v>
      </c>
    </row>
    <row r="9" spans="1:24" s="38" customFormat="1" ht="34.5" customHeight="1">
      <c r="A9" s="425"/>
      <c r="B9" s="421"/>
      <c r="C9" s="426"/>
      <c r="D9" s="426"/>
      <c r="E9" s="421"/>
      <c r="F9" s="421"/>
      <c r="G9" s="421"/>
      <c r="H9" s="422"/>
      <c r="I9" s="39"/>
      <c r="J9" s="40" t="s">
        <v>62</v>
      </c>
      <c r="K9" s="41" t="s">
        <v>63</v>
      </c>
      <c r="L9" s="42" t="s">
        <v>64</v>
      </c>
      <c r="M9" s="40" t="s">
        <v>62</v>
      </c>
      <c r="N9" s="41" t="s">
        <v>63</v>
      </c>
      <c r="O9" s="42" t="s">
        <v>64</v>
      </c>
      <c r="P9" s="40" t="s">
        <v>62</v>
      </c>
      <c r="Q9" s="41" t="s">
        <v>63</v>
      </c>
      <c r="R9" s="134" t="s">
        <v>64</v>
      </c>
      <c r="S9" s="449"/>
      <c r="T9" s="449"/>
      <c r="U9" s="417"/>
      <c r="V9" s="418"/>
      <c r="W9" s="419"/>
      <c r="X9" s="450"/>
    </row>
    <row r="10" spans="1:24" s="121" customFormat="1" ht="30.75" customHeight="1">
      <c r="A10" s="368" t="s">
        <v>92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117"/>
    </row>
    <row r="11" spans="1:24" s="136" customFormat="1" ht="41.25" customHeight="1">
      <c r="A11" s="43">
        <f>RANK(W11,$W$11:$W$12)</f>
        <v>1</v>
      </c>
      <c r="B11" s="208" t="s">
        <v>146</v>
      </c>
      <c r="C11" s="311"/>
      <c r="D11" s="213" t="s">
        <v>29</v>
      </c>
      <c r="E11" s="302" t="s">
        <v>147</v>
      </c>
      <c r="F11" s="305" t="s">
        <v>130</v>
      </c>
      <c r="G11" s="312" t="s">
        <v>17</v>
      </c>
      <c r="H11" s="216" t="s">
        <v>5</v>
      </c>
      <c r="I11" s="135"/>
      <c r="J11" s="361">
        <v>169.5</v>
      </c>
      <c r="K11" s="362">
        <f>J11/2.6</f>
        <v>65.1923076923077</v>
      </c>
      <c r="L11" s="363">
        <f>RANK(K11,K$11:K$12,0)</f>
        <v>1</v>
      </c>
      <c r="M11" s="361">
        <v>163.5</v>
      </c>
      <c r="N11" s="362">
        <f>M11/2.6</f>
        <v>62.88461538461538</v>
      </c>
      <c r="O11" s="363">
        <f>RANK(N11,N$11:N$12,0)</f>
        <v>1</v>
      </c>
      <c r="P11" s="361">
        <v>165</v>
      </c>
      <c r="Q11" s="362">
        <f>P11/2.6</f>
        <v>63.46153846153846</v>
      </c>
      <c r="R11" s="363">
        <f>RANK(Q11,Q$11:Q$12,0)</f>
        <v>1</v>
      </c>
      <c r="S11" s="363"/>
      <c r="T11" s="363"/>
      <c r="U11" s="364">
        <f>P11+M11+J11</f>
        <v>498</v>
      </c>
      <c r="V11" s="365"/>
      <c r="W11" s="362">
        <f>(K11+N11+Q11)/3</f>
        <v>63.84615384615384</v>
      </c>
      <c r="X11" s="135"/>
    </row>
    <row r="12" spans="1:24" s="136" customFormat="1" ht="41.25" customHeight="1">
      <c r="A12" s="43">
        <f>RANK(W12,$W$11:$W$12)</f>
        <v>2</v>
      </c>
      <c r="B12" s="208" t="s">
        <v>180</v>
      </c>
      <c r="C12" s="209"/>
      <c r="D12" s="210"/>
      <c r="E12" s="208" t="s">
        <v>181</v>
      </c>
      <c r="F12" s="305" t="s">
        <v>128</v>
      </c>
      <c r="G12" s="213" t="s">
        <v>6</v>
      </c>
      <c r="H12" s="216" t="s">
        <v>5</v>
      </c>
      <c r="I12" s="135"/>
      <c r="J12" s="361">
        <v>154.5</v>
      </c>
      <c r="K12" s="362">
        <f>J12/2.6</f>
        <v>59.42307692307692</v>
      </c>
      <c r="L12" s="363">
        <f>RANK(K12,K$11:K$12,0)</f>
        <v>2</v>
      </c>
      <c r="M12" s="361">
        <v>150</v>
      </c>
      <c r="N12" s="362">
        <f>M12/2.6</f>
        <v>57.69230769230769</v>
      </c>
      <c r="O12" s="363">
        <f>RANK(N12,N$11:N$12,0)</f>
        <v>2</v>
      </c>
      <c r="P12" s="361">
        <v>154.5</v>
      </c>
      <c r="Q12" s="362">
        <f>P12/2.6</f>
        <v>59.42307692307692</v>
      </c>
      <c r="R12" s="363">
        <f>RANK(Q12,Q$11:Q$12,0)</f>
        <v>2</v>
      </c>
      <c r="S12" s="363"/>
      <c r="T12" s="363"/>
      <c r="U12" s="364">
        <f>P12+M12+J12</f>
        <v>459</v>
      </c>
      <c r="V12" s="365"/>
      <c r="W12" s="362">
        <f>(K12+N12+Q12)/3</f>
        <v>58.84615384615385</v>
      </c>
      <c r="X12" s="135"/>
    </row>
    <row r="13" spans="1:24" s="136" customFormat="1" ht="41.25" customHeight="1">
      <c r="A13" s="368" t="s">
        <v>140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135"/>
    </row>
    <row r="14" spans="1:24" s="136" customFormat="1" ht="41.25" customHeight="1">
      <c r="A14" s="43">
        <f>RANK(W14,$W$14:$W$15)</f>
        <v>1</v>
      </c>
      <c r="B14" s="218" t="s">
        <v>169</v>
      </c>
      <c r="C14" s="212"/>
      <c r="D14" s="210" t="s">
        <v>14</v>
      </c>
      <c r="E14" s="316" t="s">
        <v>184</v>
      </c>
      <c r="F14" s="215"/>
      <c r="G14" s="216" t="s">
        <v>30</v>
      </c>
      <c r="H14" s="216" t="s">
        <v>5</v>
      </c>
      <c r="I14" s="135"/>
      <c r="J14" s="361">
        <v>168</v>
      </c>
      <c r="K14" s="362">
        <f>J14/2.6</f>
        <v>64.61538461538461</v>
      </c>
      <c r="L14" s="363">
        <f>RANK(K14,K$14:K$15,0)</f>
        <v>1</v>
      </c>
      <c r="M14" s="361">
        <v>169.5</v>
      </c>
      <c r="N14" s="362">
        <f>M14/2.6</f>
        <v>65.1923076923077</v>
      </c>
      <c r="O14" s="363">
        <f>RANK(N14,N$14:N$15,0)</f>
        <v>1</v>
      </c>
      <c r="P14" s="361">
        <v>169</v>
      </c>
      <c r="Q14" s="362">
        <f>P14/2.6</f>
        <v>65</v>
      </c>
      <c r="R14" s="363">
        <f>RANK(Q14,Q$14:Q$15,0)</f>
        <v>1</v>
      </c>
      <c r="S14" s="363"/>
      <c r="T14" s="363"/>
      <c r="U14" s="364">
        <f>P14+M14+J14</f>
        <v>506.5</v>
      </c>
      <c r="V14" s="365"/>
      <c r="W14" s="362">
        <f>(K14+N14+Q14)/3</f>
        <v>64.93589743589745</v>
      </c>
      <c r="X14" s="135"/>
    </row>
    <row r="15" spans="1:24" s="136" customFormat="1" ht="41.25" customHeight="1" hidden="1">
      <c r="A15" s="43">
        <f>RANK(W15,$W$14:$W$15)</f>
        <v>2</v>
      </c>
      <c r="B15" s="199"/>
      <c r="C15" s="189"/>
      <c r="D15" s="203"/>
      <c r="E15" s="197"/>
      <c r="F15" s="204"/>
      <c r="G15" s="196"/>
      <c r="H15" s="192"/>
      <c r="I15" s="135"/>
      <c r="J15" s="127"/>
      <c r="K15" s="131">
        <f>J15/2.6</f>
        <v>0</v>
      </c>
      <c r="L15" s="128">
        <f>RANK(K15,K$14:K$15,0)</f>
        <v>2</v>
      </c>
      <c r="M15" s="127"/>
      <c r="N15" s="131">
        <f>M15/2.6</f>
        <v>0</v>
      </c>
      <c r="O15" s="128">
        <f>RANK(N15,N$14:N$15,0)</f>
        <v>2</v>
      </c>
      <c r="P15" s="127"/>
      <c r="Q15" s="131">
        <f>P15/2.6</f>
        <v>0</v>
      </c>
      <c r="R15" s="128">
        <f>RANK(Q15,Q$14:Q$15,0)</f>
        <v>2</v>
      </c>
      <c r="S15" s="128"/>
      <c r="T15" s="128"/>
      <c r="U15" s="129">
        <f>P15+M15+J15</f>
        <v>0</v>
      </c>
      <c r="V15" s="130"/>
      <c r="W15" s="131">
        <f>(K15+N15+Q15)/3</f>
        <v>0</v>
      </c>
      <c r="X15" s="135"/>
    </row>
    <row r="16" spans="1:24" s="121" customFormat="1" ht="30.75" customHeight="1">
      <c r="A16" s="368" t="s">
        <v>93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117"/>
    </row>
    <row r="17" spans="1:27" s="50" customFormat="1" ht="45" customHeight="1">
      <c r="A17" s="43">
        <f>RANK(W17,$W$17:$W$20)</f>
        <v>1</v>
      </c>
      <c r="B17" s="302" t="s">
        <v>175</v>
      </c>
      <c r="C17" s="303"/>
      <c r="D17" s="210"/>
      <c r="E17" s="302" t="s">
        <v>182</v>
      </c>
      <c r="F17" s="307"/>
      <c r="G17" s="217" t="s">
        <v>6</v>
      </c>
      <c r="H17" s="216" t="s">
        <v>5</v>
      </c>
      <c r="I17" s="44"/>
      <c r="J17" s="361">
        <v>173</v>
      </c>
      <c r="K17" s="362">
        <f>J17/2.6</f>
        <v>66.53846153846153</v>
      </c>
      <c r="L17" s="363">
        <f>RANK(K17,$K$17:$K$20,0)</f>
        <v>1</v>
      </c>
      <c r="M17" s="361">
        <v>170</v>
      </c>
      <c r="N17" s="362">
        <f>M17/2.6</f>
        <v>65.38461538461539</v>
      </c>
      <c r="O17" s="363">
        <f>RANK(N17,$N$17:$N$20,0)</f>
        <v>1</v>
      </c>
      <c r="P17" s="361">
        <v>170.5</v>
      </c>
      <c r="Q17" s="362">
        <f>P17/2.6</f>
        <v>65.57692307692308</v>
      </c>
      <c r="R17" s="363">
        <f>RANK(Q17,$Q$17:$Q$20,0)</f>
        <v>1</v>
      </c>
      <c r="S17" s="363"/>
      <c r="T17" s="363"/>
      <c r="U17" s="364">
        <f aca="true" t="shared" si="0" ref="U17:U22">P17+M17+J17</f>
        <v>513.5</v>
      </c>
      <c r="V17" s="365"/>
      <c r="W17" s="362">
        <f aca="true" t="shared" si="1" ref="W17:W22">(K17+N17+Q17)/3</f>
        <v>65.83333333333333</v>
      </c>
      <c r="X17" s="28"/>
      <c r="AA17" s="51"/>
    </row>
    <row r="18" spans="1:27" s="50" customFormat="1" ht="45" customHeight="1">
      <c r="A18" s="43">
        <f>RANK(W18,$W$17:$W$20)</f>
        <v>2</v>
      </c>
      <c r="B18" s="214" t="s">
        <v>151</v>
      </c>
      <c r="C18" s="209"/>
      <c r="D18" s="317"/>
      <c r="E18" s="279" t="s">
        <v>152</v>
      </c>
      <c r="F18" s="318"/>
      <c r="G18" s="354" t="s">
        <v>6</v>
      </c>
      <c r="H18" s="217" t="s">
        <v>5</v>
      </c>
      <c r="I18" s="44"/>
      <c r="J18" s="361">
        <v>170</v>
      </c>
      <c r="K18" s="362">
        <f>J18/2.6</f>
        <v>65.38461538461539</v>
      </c>
      <c r="L18" s="363">
        <f>RANK(K18,$K$17:$K$20,0)</f>
        <v>2</v>
      </c>
      <c r="M18" s="361">
        <v>169</v>
      </c>
      <c r="N18" s="362">
        <f>M18/2.6</f>
        <v>65</v>
      </c>
      <c r="O18" s="363">
        <f>RANK(N18,$N$17:$N$20,0)</f>
        <v>2</v>
      </c>
      <c r="P18" s="361">
        <v>167</v>
      </c>
      <c r="Q18" s="362">
        <f>P18/2.6</f>
        <v>64.23076923076923</v>
      </c>
      <c r="R18" s="363">
        <f>RANK(Q18,$Q$17:$Q$20,0)</f>
        <v>2</v>
      </c>
      <c r="S18" s="363"/>
      <c r="T18" s="363"/>
      <c r="U18" s="364">
        <f t="shared" si="0"/>
        <v>506</v>
      </c>
      <c r="V18" s="365"/>
      <c r="W18" s="362">
        <f t="shared" si="1"/>
        <v>64.87179487179488</v>
      </c>
      <c r="X18" s="28"/>
      <c r="AA18" s="51"/>
    </row>
    <row r="19" spans="1:27" s="50" customFormat="1" ht="45" customHeight="1">
      <c r="A19" s="43">
        <f>RANK(W19,$W$17:$W$20)</f>
        <v>3</v>
      </c>
      <c r="B19" s="302" t="s">
        <v>148</v>
      </c>
      <c r="C19" s="303"/>
      <c r="D19" s="210" t="s">
        <v>9</v>
      </c>
      <c r="E19" s="208" t="s">
        <v>149</v>
      </c>
      <c r="F19" s="209"/>
      <c r="G19" s="310" t="s">
        <v>6</v>
      </c>
      <c r="H19" s="309" t="s">
        <v>5</v>
      </c>
      <c r="I19" s="44"/>
      <c r="J19" s="361">
        <v>154</v>
      </c>
      <c r="K19" s="362">
        <f>J19/2.6</f>
        <v>59.230769230769226</v>
      </c>
      <c r="L19" s="363">
        <f>RANK(K19,$K$17:$K$20,0)</f>
        <v>3</v>
      </c>
      <c r="M19" s="361">
        <v>156</v>
      </c>
      <c r="N19" s="362">
        <f>M19/2.6</f>
        <v>60</v>
      </c>
      <c r="O19" s="363">
        <f>RANK(N19,$N$17:$N$20,0)</f>
        <v>3</v>
      </c>
      <c r="P19" s="361">
        <v>152</v>
      </c>
      <c r="Q19" s="362">
        <f>P19/2.6</f>
        <v>58.46153846153846</v>
      </c>
      <c r="R19" s="363">
        <f>RANK(Q19,$Q$17:$Q$20,0)</f>
        <v>3</v>
      </c>
      <c r="S19" s="363"/>
      <c r="T19" s="363"/>
      <c r="U19" s="364">
        <f t="shared" si="0"/>
        <v>462</v>
      </c>
      <c r="V19" s="365"/>
      <c r="W19" s="362">
        <f t="shared" si="1"/>
        <v>59.230769230769226</v>
      </c>
      <c r="X19" s="28"/>
      <c r="AA19" s="51"/>
    </row>
    <row r="20" spans="1:27" s="50" customFormat="1" ht="45" customHeight="1">
      <c r="A20" s="43">
        <f>RANK(W20,$W$17:$W$20)</f>
        <v>4</v>
      </c>
      <c r="B20" s="208" t="s">
        <v>150</v>
      </c>
      <c r="C20" s="209"/>
      <c r="D20" s="210" t="s">
        <v>9</v>
      </c>
      <c r="E20" s="208" t="s">
        <v>183</v>
      </c>
      <c r="F20" s="209" t="s">
        <v>19</v>
      </c>
      <c r="G20" s="216" t="s">
        <v>6</v>
      </c>
      <c r="H20" s="217" t="s">
        <v>5</v>
      </c>
      <c r="I20" s="44"/>
      <c r="J20" s="361">
        <v>151</v>
      </c>
      <c r="K20" s="362">
        <f>J20/2.6-0.5</f>
        <v>57.57692307692307</v>
      </c>
      <c r="L20" s="363">
        <f>RANK(K20,$K$17:$K$20,0)</f>
        <v>4</v>
      </c>
      <c r="M20" s="361">
        <v>157</v>
      </c>
      <c r="N20" s="362">
        <f>M20/2.6-0.5</f>
        <v>59.88461538461538</v>
      </c>
      <c r="O20" s="363">
        <f>RANK(N20,$N$17:$N$20,0)</f>
        <v>4</v>
      </c>
      <c r="P20" s="361">
        <v>152</v>
      </c>
      <c r="Q20" s="362">
        <f>P20/2.6-0.5</f>
        <v>57.96153846153846</v>
      </c>
      <c r="R20" s="363">
        <f>RANK(Q20,$Q$17:$Q$20,0)</f>
        <v>4</v>
      </c>
      <c r="S20" s="363">
        <v>1</v>
      </c>
      <c r="T20" s="363"/>
      <c r="U20" s="364">
        <f t="shared" si="0"/>
        <v>460</v>
      </c>
      <c r="V20" s="365"/>
      <c r="W20" s="362">
        <f t="shared" si="1"/>
        <v>58.47435897435897</v>
      </c>
      <c r="X20" s="28"/>
      <c r="AA20" s="51"/>
    </row>
    <row r="21" spans="1:24" s="50" customFormat="1" ht="34.5" customHeight="1" hidden="1">
      <c r="A21" s="137">
        <f>RANK(W21,$W$21:$W$22)</f>
        <v>1</v>
      </c>
      <c r="B21" s="138"/>
      <c r="C21" s="139"/>
      <c r="D21" s="140"/>
      <c r="E21" s="138"/>
      <c r="F21" s="141"/>
      <c r="G21" s="142"/>
      <c r="H21" s="143"/>
      <c r="I21" s="144"/>
      <c r="J21" s="145"/>
      <c r="K21" s="146">
        <f>J21/1.2</f>
        <v>0</v>
      </c>
      <c r="L21" s="147">
        <f>RANK(K21,$K$21:$K$22,0)</f>
        <v>1</v>
      </c>
      <c r="M21" s="145"/>
      <c r="N21" s="146">
        <f>M21/1.2</f>
        <v>0</v>
      </c>
      <c r="O21" s="147">
        <f>RANK(N21,$N$21:$N$22,0)</f>
        <v>1</v>
      </c>
      <c r="P21" s="145"/>
      <c r="Q21" s="146">
        <f>P21/1.2</f>
        <v>0</v>
      </c>
      <c r="R21" s="147">
        <f>RANK(Q21,$Q$21:$Q$22,0)</f>
        <v>1</v>
      </c>
      <c r="S21" s="147"/>
      <c r="T21" s="147"/>
      <c r="U21" s="148">
        <f t="shared" si="0"/>
        <v>0</v>
      </c>
      <c r="V21" s="149"/>
      <c r="W21" s="146">
        <f t="shared" si="1"/>
        <v>0</v>
      </c>
      <c r="X21" s="150"/>
    </row>
    <row r="22" spans="1:24" s="50" customFormat="1" ht="34.5" customHeight="1" hidden="1">
      <c r="A22" s="43">
        <f>RANK(W22,$W$21:$W$22)</f>
        <v>1</v>
      </c>
      <c r="B22" s="7"/>
      <c r="C22" s="4"/>
      <c r="D22" s="1"/>
      <c r="E22" s="5"/>
      <c r="F22" s="3"/>
      <c r="G22" s="2"/>
      <c r="H22" s="6"/>
      <c r="I22" s="44"/>
      <c r="J22" s="127"/>
      <c r="K22" s="131">
        <f>J22/1.2</f>
        <v>0</v>
      </c>
      <c r="L22" s="128">
        <f>RANK(K22,$K$21:$K$22,0)</f>
        <v>1</v>
      </c>
      <c r="M22" s="127"/>
      <c r="N22" s="131">
        <f>M22/1.2</f>
        <v>0</v>
      </c>
      <c r="O22" s="128">
        <f>RANK(N22,$N$21:$N$22,0)</f>
        <v>1</v>
      </c>
      <c r="P22" s="127"/>
      <c r="Q22" s="131">
        <f>P22/1.2</f>
        <v>0</v>
      </c>
      <c r="R22" s="128">
        <f>RANK(Q22,$Q$21:$Q$22,0)</f>
        <v>1</v>
      </c>
      <c r="S22" s="128"/>
      <c r="T22" s="128"/>
      <c r="U22" s="129">
        <f t="shared" si="0"/>
        <v>0</v>
      </c>
      <c r="V22" s="130"/>
      <c r="W22" s="131">
        <f t="shared" si="1"/>
        <v>0</v>
      </c>
      <c r="X22" s="29"/>
    </row>
    <row r="23" spans="1:23" s="53" customFormat="1" ht="61.5" customHeight="1">
      <c r="A23" s="55" t="s">
        <v>66</v>
      </c>
      <c r="H23" s="57" t="s">
        <v>110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W23" s="54"/>
    </row>
    <row r="24" spans="1:23" s="56" customFormat="1" ht="61.5" customHeight="1">
      <c r="A24" s="55" t="s">
        <v>67</v>
      </c>
      <c r="H24" s="57" t="s">
        <v>68</v>
      </c>
      <c r="R24" s="55"/>
      <c r="W24" s="58"/>
    </row>
    <row r="25" spans="1:24" s="60" customFormat="1" ht="39" customHeight="1" hidden="1">
      <c r="A25" s="59" t="s">
        <v>69</v>
      </c>
      <c r="C25" s="61"/>
      <c r="D25" s="61"/>
      <c r="F25" s="61"/>
      <c r="G25" s="61"/>
      <c r="H25" s="62" t="s">
        <v>70</v>
      </c>
      <c r="I25" s="62"/>
      <c r="J25" s="63"/>
      <c r="L25" s="64"/>
      <c r="M25" s="65"/>
      <c r="N25" s="66"/>
      <c r="O25" s="64"/>
      <c r="P25" s="65"/>
      <c r="Q25" s="66"/>
      <c r="R25" s="64"/>
      <c r="S25" s="64"/>
      <c r="T25" s="64"/>
      <c r="U25" s="64"/>
      <c r="V25" s="64"/>
      <c r="W25" s="64"/>
      <c r="X25" s="64"/>
    </row>
    <row r="26" ht="12.75">
      <c r="W26" s="8"/>
    </row>
  </sheetData>
  <sheetProtection selectLockedCells="1" selectUnlockedCells="1"/>
  <mergeCells count="27">
    <mergeCell ref="A2:W2"/>
    <mergeCell ref="A3:W3"/>
    <mergeCell ref="A4:W4"/>
    <mergeCell ref="A5:X5"/>
    <mergeCell ref="A6:X6"/>
    <mergeCell ref="A7:E7"/>
    <mergeCell ref="R7:W7"/>
    <mergeCell ref="X8:X9"/>
    <mergeCell ref="A10:W10"/>
    <mergeCell ref="G8:G9"/>
    <mergeCell ref="H8:H9"/>
    <mergeCell ref="J8:L8"/>
    <mergeCell ref="M8:O8"/>
    <mergeCell ref="P8:R8"/>
    <mergeCell ref="S8:S9"/>
    <mergeCell ref="A8:A9"/>
    <mergeCell ref="B8:B9"/>
    <mergeCell ref="A13:W13"/>
    <mergeCell ref="A16:W16"/>
    <mergeCell ref="T8:T9"/>
    <mergeCell ref="U8:U9"/>
    <mergeCell ref="V8:V9"/>
    <mergeCell ref="W8:W9"/>
    <mergeCell ref="C8:C9"/>
    <mergeCell ref="D8:D9"/>
    <mergeCell ref="E8:E9"/>
    <mergeCell ref="F8:F9"/>
  </mergeCells>
  <printOptions horizontalCentered="1"/>
  <pageMargins left="0" right="0" top="0" bottom="0" header="0.5118055555555555" footer="0.511805555555555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5"/>
  <sheetViews>
    <sheetView tabSelected="1" view="pageBreakPreview" zoomScale="75" zoomScaleNormal="60" zoomScaleSheetLayoutView="75" zoomScalePageLayoutView="0" workbookViewId="0" topLeftCell="A2">
      <selection activeCell="M10" sqref="M10"/>
    </sheetView>
  </sheetViews>
  <sheetFormatPr defaultColWidth="9.33203125" defaultRowHeight="12.75"/>
  <cols>
    <col min="1" max="1" width="7.66015625" style="67" customWidth="1"/>
    <col min="2" max="2" width="23.5" style="68" customWidth="1"/>
    <col min="3" max="3" width="0" style="68" hidden="1" customWidth="1"/>
    <col min="4" max="4" width="9.16015625" style="67" customWidth="1"/>
    <col min="5" max="5" width="42" style="67" customWidth="1"/>
    <col min="6" max="7" width="0" style="67" hidden="1" customWidth="1"/>
    <col min="8" max="8" width="28.66015625" style="67" customWidth="1"/>
    <col min="9" max="9" width="11.83203125" style="69" customWidth="1"/>
    <col min="10" max="10" width="11.83203125" style="67" customWidth="1"/>
    <col min="11" max="11" width="11.83203125" style="70" customWidth="1"/>
    <col min="12" max="12" width="11.83203125" style="69" customWidth="1"/>
    <col min="13" max="13" width="11.83203125" style="70" customWidth="1"/>
    <col min="14" max="14" width="13.66015625" style="67" customWidth="1"/>
    <col min="15" max="15" width="10.83203125" style="67" customWidth="1"/>
    <col min="16" max="16" width="15.83203125" style="70" customWidth="1"/>
    <col min="17" max="23" width="0" style="67" hidden="1" customWidth="1"/>
    <col min="24" max="16384" width="9.33203125" style="67" customWidth="1"/>
  </cols>
  <sheetData>
    <row r="1" spans="1:27" s="74" customFormat="1" ht="14.25" customHeight="1" hidden="1">
      <c r="A1" s="71" t="s">
        <v>38</v>
      </c>
      <c r="B1" s="72"/>
      <c r="C1" s="72"/>
      <c r="D1" s="72"/>
      <c r="E1" s="73"/>
      <c r="F1" s="73"/>
      <c r="G1" s="73"/>
      <c r="I1" s="75"/>
      <c r="J1" s="76"/>
      <c r="K1" s="77" t="s">
        <v>42</v>
      </c>
      <c r="L1" s="75"/>
      <c r="M1" s="77" t="s">
        <v>43</v>
      </c>
      <c r="N1" s="76"/>
      <c r="O1" s="76"/>
      <c r="P1" s="78" t="s">
        <v>44</v>
      </c>
      <c r="Q1" s="79"/>
      <c r="R1" s="79"/>
      <c r="S1" s="79"/>
      <c r="T1" s="79"/>
      <c r="U1" s="79"/>
      <c r="V1" s="79"/>
      <c r="W1" s="79"/>
      <c r="X1" s="79"/>
      <c r="Y1" s="79"/>
      <c r="AA1" s="79"/>
    </row>
    <row r="2" spans="1:23" s="80" customFormat="1" ht="34.5" customHeight="1">
      <c r="A2" s="380" t="s">
        <v>186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</row>
    <row r="3" spans="1:23" s="82" customFormat="1" ht="34.5" customHeight="1">
      <c r="A3" s="394" t="s">
        <v>71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81"/>
      <c r="R3" s="81"/>
      <c r="S3" s="81"/>
      <c r="T3" s="81"/>
      <c r="U3" s="81"/>
      <c r="V3" s="81"/>
      <c r="W3" s="81"/>
    </row>
    <row r="4" spans="1:16" s="83" customFormat="1" ht="42.75" customHeight="1" hidden="1">
      <c r="A4" s="459" t="s">
        <v>72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24" s="31" customFormat="1" ht="34.5" customHeight="1">
      <c r="A5" s="383" t="s">
        <v>226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84"/>
      <c r="U5" s="84"/>
      <c r="V5" s="84"/>
      <c r="W5" s="84"/>
      <c r="X5" s="84"/>
    </row>
    <row r="6" spans="1:23" s="88" customFormat="1" ht="21.75" customHeight="1" thickBot="1">
      <c r="A6" s="384" t="s">
        <v>5</v>
      </c>
      <c r="B6" s="384"/>
      <c r="C6" s="384"/>
      <c r="D6" s="384"/>
      <c r="E6" s="384"/>
      <c r="F6" s="85"/>
      <c r="G6" s="85"/>
      <c r="H6" s="86"/>
      <c r="I6" s="86"/>
      <c r="J6" s="87"/>
      <c r="K6" s="87"/>
      <c r="L6" s="87"/>
      <c r="M6" s="87"/>
      <c r="N6" s="87"/>
      <c r="P6" s="353" t="s">
        <v>187</v>
      </c>
      <c r="Q6" s="87"/>
      <c r="R6" s="384" t="s">
        <v>73</v>
      </c>
      <c r="S6" s="384"/>
      <c r="T6" s="384"/>
      <c r="U6" s="384"/>
      <c r="V6" s="384"/>
      <c r="W6" s="384"/>
    </row>
    <row r="7" spans="1:16" s="91" customFormat="1" ht="25.5" customHeight="1">
      <c r="A7" s="453" t="s">
        <v>50</v>
      </c>
      <c r="B7" s="454" t="s">
        <v>0</v>
      </c>
      <c r="C7" s="89"/>
      <c r="D7" s="455" t="s">
        <v>1</v>
      </c>
      <c r="E7" s="373" t="s">
        <v>53</v>
      </c>
      <c r="F7" s="90"/>
      <c r="G7" s="90"/>
      <c r="H7" s="456" t="s">
        <v>74</v>
      </c>
      <c r="I7" s="393" t="s">
        <v>75</v>
      </c>
      <c r="J7" s="393"/>
      <c r="K7" s="393"/>
      <c r="L7" s="393"/>
      <c r="M7" s="393"/>
      <c r="N7" s="457" t="s">
        <v>76</v>
      </c>
      <c r="O7" s="455" t="s">
        <v>77</v>
      </c>
      <c r="P7" s="458" t="s">
        <v>78</v>
      </c>
    </row>
    <row r="8" spans="1:16" s="91" customFormat="1" ht="97.5" customHeight="1">
      <c r="A8" s="453"/>
      <c r="B8" s="454"/>
      <c r="C8" s="89"/>
      <c r="D8" s="455"/>
      <c r="E8" s="373"/>
      <c r="F8" s="90"/>
      <c r="G8" s="90"/>
      <c r="H8" s="456"/>
      <c r="I8" s="92" t="s">
        <v>79</v>
      </c>
      <c r="J8" s="92" t="s">
        <v>80</v>
      </c>
      <c r="K8" s="92" t="s">
        <v>81</v>
      </c>
      <c r="L8" s="93" t="s">
        <v>82</v>
      </c>
      <c r="M8" s="94" t="s">
        <v>83</v>
      </c>
      <c r="N8" s="457"/>
      <c r="O8" s="455"/>
      <c r="P8" s="458"/>
    </row>
    <row r="9" spans="1:16" s="91" customFormat="1" ht="41.25" customHeight="1">
      <c r="A9" s="452" t="s">
        <v>84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</row>
    <row r="10" spans="1:16" s="83" customFormat="1" ht="48.75" customHeight="1">
      <c r="A10" s="95"/>
      <c r="B10" s="279" t="s">
        <v>125</v>
      </c>
      <c r="C10" s="281"/>
      <c r="D10" s="270"/>
      <c r="E10" s="208" t="s">
        <v>123</v>
      </c>
      <c r="F10" s="209"/>
      <c r="G10" s="216" t="s">
        <v>6</v>
      </c>
      <c r="H10" s="216" t="s">
        <v>5</v>
      </c>
      <c r="I10" s="96">
        <v>7.4</v>
      </c>
      <c r="J10" s="96">
        <v>7</v>
      </c>
      <c r="K10" s="96">
        <v>7.5</v>
      </c>
      <c r="L10" s="96">
        <v>6.5</v>
      </c>
      <c r="M10" s="96">
        <v>7.3</v>
      </c>
      <c r="N10" s="97">
        <f>I10+J10+K10+L10+M10</f>
        <v>35.699999999999996</v>
      </c>
      <c r="O10" s="97"/>
      <c r="P10" s="98">
        <f>N10/5*10</f>
        <v>71.39999999999999</v>
      </c>
    </row>
    <row r="11" spans="1:16" s="83" customFormat="1" ht="36" customHeight="1" hidden="1">
      <c r="A11" s="452" t="s">
        <v>85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</row>
    <row r="12" spans="1:16" s="83" customFormat="1" ht="48.75" customHeight="1" hidden="1">
      <c r="A12" s="95"/>
      <c r="B12" s="218"/>
      <c r="C12" s="212"/>
      <c r="D12" s="286"/>
      <c r="E12" s="208"/>
      <c r="F12" s="209"/>
      <c r="G12" s="216"/>
      <c r="H12" s="216"/>
      <c r="I12" s="96"/>
      <c r="J12" s="96"/>
      <c r="K12" s="96"/>
      <c r="L12" s="96"/>
      <c r="M12" s="96"/>
      <c r="N12" s="97">
        <f>I12+J12+K12+L12+M12</f>
        <v>0</v>
      </c>
      <c r="O12" s="97"/>
      <c r="P12" s="98">
        <f>N12/5*10</f>
        <v>0</v>
      </c>
    </row>
    <row r="13" spans="1:23" s="53" customFormat="1" ht="56.25" customHeight="1">
      <c r="A13" s="52" t="s">
        <v>66</v>
      </c>
      <c r="H13" s="301" t="s">
        <v>110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W13" s="54"/>
    </row>
    <row r="14" spans="1:24" s="53" customFormat="1" ht="58.5" customHeight="1">
      <c r="A14" s="52" t="s">
        <v>67</v>
      </c>
      <c r="H14" s="99" t="s">
        <v>68</v>
      </c>
      <c r="R14" s="52"/>
      <c r="S14" s="52"/>
      <c r="X14" s="54"/>
    </row>
    <row r="15" spans="2:8" ht="42.75" customHeight="1">
      <c r="B15" s="100"/>
      <c r="C15" s="100"/>
      <c r="D15" s="100"/>
      <c r="E15" s="100"/>
      <c r="F15" s="100"/>
      <c r="G15" s="100"/>
      <c r="H15" s="100"/>
    </row>
  </sheetData>
  <sheetProtection selectLockedCells="1" selectUnlockedCells="1"/>
  <mergeCells count="17">
    <mergeCell ref="P7:P8"/>
    <mergeCell ref="A2:W2"/>
    <mergeCell ref="A3:P3"/>
    <mergeCell ref="A4:P4"/>
    <mergeCell ref="A5:S5"/>
    <mergeCell ref="A6:E6"/>
    <mergeCell ref="R6:W6"/>
    <mergeCell ref="A9:P9"/>
    <mergeCell ref="A11:P11"/>
    <mergeCell ref="A7:A8"/>
    <mergeCell ref="B7:B8"/>
    <mergeCell ref="D7:D8"/>
    <mergeCell ref="E7:E8"/>
    <mergeCell ref="H7:H8"/>
    <mergeCell ref="I7:M7"/>
    <mergeCell ref="N7:N8"/>
    <mergeCell ref="O7:O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ASUS K501L</cp:lastModifiedBy>
  <cp:lastPrinted>2018-01-21T14:55:04Z</cp:lastPrinted>
  <dcterms:created xsi:type="dcterms:W3CDTF">2017-07-14T16:20:09Z</dcterms:created>
  <dcterms:modified xsi:type="dcterms:W3CDTF">2018-01-21T18:56:38Z</dcterms:modified>
  <cp:category/>
  <cp:version/>
  <cp:contentType/>
  <cp:contentStatus/>
</cp:coreProperties>
</file>