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505" windowWidth="11610" windowHeight="9210" tabRatio="853" activeTab="1"/>
  </bookViews>
  <sheets>
    <sheet name="мп" sheetId="1" r:id="rId1"/>
    <sheet name="тпв" sheetId="2" r:id="rId2"/>
    <sheet name="ППЮ Ю (ОБ)" sheetId="3" r:id="rId3"/>
    <sheet name="ППЮ Ю (2)" sheetId="4" r:id="rId4"/>
    <sheet name="ППД - а (2)" sheetId="5" r:id="rId5"/>
    <sheet name="ППД - а" sheetId="6" r:id="rId6"/>
    <sheet name="КЮР дети" sheetId="7" r:id="rId7"/>
  </sheets>
  <externalReferences>
    <externalReference r:id="rId10"/>
    <externalReference r:id="rId11"/>
  </externalReferences>
  <definedNames>
    <definedName name="АБУ_ШАБЕХ_Софи" localSheetId="6">#REF!</definedName>
    <definedName name="АБУ_ШАБЕХ_Софи" localSheetId="4">#REF!</definedName>
    <definedName name="АБУ_ШАБЕХ_Софи" localSheetId="3">#REF!</definedName>
    <definedName name="АБУ_ШАБЕХ_Софи" localSheetId="1">#REF!</definedName>
    <definedName name="АБУ_ШАБЕХ_Софи">#REF!</definedName>
    <definedName name="АЙР" localSheetId="6">#REF!</definedName>
    <definedName name="АЙР" localSheetId="4">#REF!</definedName>
    <definedName name="АЙР" localSheetId="3">#REF!</definedName>
    <definedName name="АЙР" localSheetId="1">#REF!</definedName>
    <definedName name="АЙР">#REF!</definedName>
    <definedName name="АЙР_КИСС_04__мер.__ганнов." localSheetId="6">#REF!</definedName>
    <definedName name="АЙР_КИСС_04__мер.__ганнов." localSheetId="4">#REF!</definedName>
    <definedName name="АЙР_КИСС_04__мер.__ганнов." localSheetId="3">#REF!</definedName>
    <definedName name="АЙР_КИСС_04__мер.__ганнов." localSheetId="1">#REF!</definedName>
    <definedName name="АЙР_КИСС_04__мер.__ганнов.">#REF!</definedName>
    <definedName name="апл" localSheetId="1">#REF!</definedName>
    <definedName name="апл">#REF!</definedName>
    <definedName name="ароцорцифд4" localSheetId="1">#REF!</definedName>
    <definedName name="ароцорцифд4">#REF!</definedName>
    <definedName name="гшщшг7778" localSheetId="1">#REF!</definedName>
    <definedName name="гшщшг7778">#REF!</definedName>
    <definedName name="_xlnm.Print_Titles" localSheetId="0">'мп'!$6:$8</definedName>
    <definedName name="_xlnm.Print_Titles" localSheetId="2">'ППЮ Ю (ОБ)'!$6:$8</definedName>
    <definedName name="_xlnm.Print_Titles" localSheetId="1">'тпв'!$6:$8</definedName>
    <definedName name="ицл35лн6ь" localSheetId="1">#REF!</definedName>
    <definedName name="ицл35лн6ь">#REF!</definedName>
    <definedName name="КСК__Отрада__Московская_обл." localSheetId="6">#REF!</definedName>
    <definedName name="КСК__Отрада__Московская_обл." localSheetId="4">#REF!</definedName>
    <definedName name="КСК__Отрада__Московская_обл." localSheetId="3">#REF!</definedName>
    <definedName name="КСК__Отрада__Московская_обл." localSheetId="1">#REF!</definedName>
    <definedName name="КСК__Отрада__Московская_обл.">#REF!</definedName>
    <definedName name="лдонш7" localSheetId="1">#REF!</definedName>
    <definedName name="лдонш7">#REF!</definedName>
    <definedName name="нгщз9" localSheetId="1">#REF!</definedName>
    <definedName name="нгщз9">#REF!</definedName>
    <definedName name="_xlnm.Print_Area" localSheetId="0">'мп'!$A$1:$T$13</definedName>
    <definedName name="_xlnm.Print_Area" localSheetId="5">'ППД - а'!$A$1:$T$13</definedName>
    <definedName name="_xlnm.Print_Area" localSheetId="4">'ППД - а (2)'!$A$1:$AD$35</definedName>
    <definedName name="_xlnm.Print_Area" localSheetId="1">'тпв'!$A$1:$T$19</definedName>
    <definedName name="про5" localSheetId="1">#REF!</definedName>
    <definedName name="про5">#REF!</definedName>
    <definedName name="рол89нпри" localSheetId="1">#REF!</definedName>
    <definedName name="рол89нпри">#REF!</definedName>
    <definedName name="тол" localSheetId="1">#REF!</definedName>
    <definedName name="тол">#REF!</definedName>
  </definedNames>
  <calcPr fullCalcOnLoad="1"/>
</workbook>
</file>

<file path=xl/sharedStrings.xml><?xml version="1.0" encoding="utf-8"?>
<sst xmlns="http://schemas.openxmlformats.org/spreadsheetml/2006/main" count="583" uniqueCount="258">
  <si>
    <t>Клуб</t>
  </si>
  <si>
    <t>Результаты по судьям</t>
  </si>
  <si>
    <t>Сумма баллов</t>
  </si>
  <si>
    <t>Итоговый %</t>
  </si>
  <si>
    <t>баллы</t>
  </si>
  <si>
    <t>%</t>
  </si>
  <si>
    <t>М</t>
  </si>
  <si>
    <t>С</t>
  </si>
  <si>
    <t>ошибки</t>
  </si>
  <si>
    <t>Звание, разряд</t>
  </si>
  <si>
    <t>Выполнение норматива</t>
  </si>
  <si>
    <t>КМС</t>
  </si>
  <si>
    <t>КСК МСХА</t>
  </si>
  <si>
    <t>Ф.И.О. всадника, год рожденья</t>
  </si>
  <si>
    <t>Н</t>
  </si>
  <si>
    <t>место</t>
  </si>
  <si>
    <t>МАЛЫЙ ПРИЗ</t>
  </si>
  <si>
    <t>Технические результаты</t>
  </si>
  <si>
    <t>КСК МСХА, Москва</t>
  </si>
  <si>
    <t>Место</t>
  </si>
  <si>
    <t>Ф.И.О. всадника, год рождения</t>
  </si>
  <si>
    <r>
      <t xml:space="preserve">Кличка лошади, год рождения, </t>
    </r>
    <r>
      <rPr>
        <sz val="9"/>
        <rFont val="Cambria"/>
        <family val="1"/>
      </rPr>
      <t>пол, масть, порода, кличка отца, место рождения</t>
    </r>
  </si>
  <si>
    <t>№ паспорта ФКСР</t>
  </si>
  <si>
    <t>Владелец</t>
  </si>
  <si>
    <t>001409</t>
  </si>
  <si>
    <t>Владелец лошади</t>
  </si>
  <si>
    <t>на оформл</t>
  </si>
  <si>
    <t>001195</t>
  </si>
  <si>
    <t>1ю</t>
  </si>
  <si>
    <t>001180</t>
  </si>
  <si>
    <t>Сумма</t>
  </si>
  <si>
    <r>
      <rPr>
        <b/>
        <sz val="9"/>
        <rFont val="Cambria"/>
        <family val="1"/>
      </rPr>
      <t>ГРИМ - 00</t>
    </r>
    <r>
      <rPr>
        <sz val="9"/>
        <rFont val="Cambria"/>
        <family val="1"/>
      </rPr>
      <t>, мер., рыж, тракен, Россия</t>
    </r>
  </si>
  <si>
    <t xml:space="preserve">С </t>
  </si>
  <si>
    <t>Гордеев</t>
  </si>
  <si>
    <t>001485</t>
  </si>
  <si>
    <t>014731</t>
  </si>
  <si>
    <t>Манжелий М</t>
  </si>
  <si>
    <t>002392</t>
  </si>
  <si>
    <t>Демин В</t>
  </si>
  <si>
    <t>Улосевич А</t>
  </si>
  <si>
    <t>б.р</t>
  </si>
  <si>
    <t>009565</t>
  </si>
  <si>
    <r>
      <t>БАЙТ - 04</t>
    </r>
    <r>
      <rPr>
        <sz val="9"/>
        <rFont val="Cambria"/>
        <family val="1"/>
      </rPr>
      <t xml:space="preserve"> жер, сер, арабск, Россия</t>
    </r>
  </si>
  <si>
    <r>
      <rPr>
        <b/>
        <sz val="9"/>
        <rFont val="Cambria"/>
        <family val="1"/>
      </rPr>
      <t>ИМПОРТ - 02</t>
    </r>
    <r>
      <rPr>
        <sz val="9"/>
        <rFont val="Cambria"/>
        <family val="1"/>
      </rPr>
      <t xml:space="preserve">, мер., сер, орловс.рыс, Плейбой, Россия </t>
    </r>
  </si>
  <si>
    <r>
      <t>БУРЕВЕСТНИК-01</t>
    </r>
    <r>
      <rPr>
        <sz val="8"/>
        <rFont val="Cambria"/>
        <family val="1"/>
      </rPr>
      <t>, мер., сер., рус. рыс., Браво Ласс, СПК "Заволжский" Ульян.обл.</t>
    </r>
  </si>
  <si>
    <r>
      <t>БРЭНД-04</t>
    </r>
    <r>
      <rPr>
        <sz val="9"/>
        <rFont val="Cambria"/>
        <family val="1"/>
      </rPr>
      <t>,  жер., карак., голшт., Баловень, Россия</t>
    </r>
  </si>
  <si>
    <r>
      <t>ВАХТАН - 01,</t>
    </r>
    <r>
      <rPr>
        <sz val="9"/>
        <rFont val="Cambria"/>
        <family val="1"/>
      </rPr>
      <t xml:space="preserve"> мер, гнед, тракено-венгр, Хореограф, Россия</t>
    </r>
  </si>
  <si>
    <t>011577</t>
  </si>
  <si>
    <t>Князева А</t>
  </si>
  <si>
    <t>ПРЕДВАРИТЕЛЬНЫЙ ПРИЗ (ЮНОШИ) - ЗАЧЕТ ДЛЯ ЮНОШЕЙ</t>
  </si>
  <si>
    <r>
      <t>ДОН - 08,</t>
    </r>
    <r>
      <rPr>
        <sz val="10"/>
        <rFont val="Cambria"/>
        <family val="1"/>
      </rPr>
      <t xml:space="preserve"> мер, гнед, ганновер, Дон Фредерико, Германия</t>
    </r>
  </si>
  <si>
    <r>
      <t>ИЗРЯДНЫЙ-11,</t>
    </r>
    <r>
      <rPr>
        <sz val="10"/>
        <rFont val="Cambria"/>
        <family val="1"/>
      </rPr>
      <t xml:space="preserve"> мер, т.гнед, РВП, Илдон, Старож. К.з</t>
    </r>
  </si>
  <si>
    <t>015778</t>
  </si>
  <si>
    <t>Аверина А</t>
  </si>
  <si>
    <t>002506</t>
  </si>
  <si>
    <t>015810</t>
  </si>
  <si>
    <r>
      <rPr>
        <b/>
        <sz val="9"/>
        <color indexed="8"/>
        <rFont val="Cambria"/>
        <family val="1"/>
      </rPr>
      <t>ЛИТОРАЛЬ - 02</t>
    </r>
    <r>
      <rPr>
        <sz val="9"/>
        <color indexed="8"/>
        <rFont val="Cambria"/>
        <family val="1"/>
      </rPr>
      <t>, сер, коб., ганновер,Лендровер, Россия</t>
    </r>
  </si>
  <si>
    <r>
      <t xml:space="preserve">ПОПОВА </t>
    </r>
    <r>
      <rPr>
        <sz val="9"/>
        <color indexed="8"/>
        <rFont val="Cambria"/>
        <family val="1"/>
      </rPr>
      <t>Алиса, 2002</t>
    </r>
  </si>
  <si>
    <t>Дашко А</t>
  </si>
  <si>
    <t>002193</t>
  </si>
  <si>
    <t>ПРЕДВАРИТЕЛЬНЫЙ ПРИЗ (ДЕТИ) ТЕСТ А</t>
  </si>
  <si>
    <t>ЗАЧЕТ ДЛЯ ЛЮБИТЕЛЕЙ</t>
  </si>
  <si>
    <r>
      <rPr>
        <b/>
        <sz val="9"/>
        <rFont val="Cambria"/>
        <family val="1"/>
      </rPr>
      <t>ХАРЧЕНКО</t>
    </r>
    <r>
      <rPr>
        <sz val="9"/>
        <rFont val="Cambria"/>
        <family val="1"/>
      </rPr>
      <t xml:space="preserve"> Ксения, 2005</t>
    </r>
  </si>
  <si>
    <r>
      <t>БЕКАС - 00</t>
    </r>
    <r>
      <rPr>
        <sz val="10"/>
        <rFont val="Cambria"/>
        <family val="1"/>
      </rPr>
      <t>, мер, т. гнед, англо-тракен, Керамик, ЗАО "Колос"</t>
    </r>
  </si>
  <si>
    <r>
      <t>АМАДЕО - 98</t>
    </r>
    <r>
      <rPr>
        <sz val="10"/>
        <rFont val="Cambria"/>
        <family val="1"/>
      </rPr>
      <t>, мер, т.гнед, тракен, Зазор 3, Кировский к.з</t>
    </r>
  </si>
  <si>
    <r>
      <t>РЕАЛ - 00</t>
    </r>
    <r>
      <rPr>
        <sz val="10"/>
        <rFont val="Cambria"/>
        <family val="1"/>
      </rPr>
      <t>, жер, вор, тракен, Эфир, к/з им. Доватора</t>
    </r>
  </si>
  <si>
    <r>
      <t xml:space="preserve">ШТИН </t>
    </r>
    <r>
      <rPr>
        <sz val="10"/>
        <rFont val="Cambria"/>
        <family val="1"/>
      </rPr>
      <t xml:space="preserve"> Екатерина</t>
    </r>
  </si>
  <si>
    <t>КСК "Светлые горы"</t>
  </si>
  <si>
    <r>
      <rPr>
        <b/>
        <sz val="9"/>
        <color indexed="8"/>
        <rFont val="Cambria"/>
        <family val="1"/>
      </rPr>
      <t xml:space="preserve">ПОПОВ </t>
    </r>
    <r>
      <rPr>
        <sz val="9"/>
        <color indexed="8"/>
        <rFont val="Cambria"/>
        <family val="1"/>
      </rPr>
      <t>Юрий, 2004</t>
    </r>
  </si>
  <si>
    <r>
      <t xml:space="preserve">АНТОНОВА </t>
    </r>
    <r>
      <rPr>
        <sz val="9"/>
        <rFont val="Cambria"/>
        <family val="1"/>
      </rPr>
      <t>Василиса, 2006</t>
    </r>
  </si>
  <si>
    <r>
      <t xml:space="preserve">АНТОНОВА </t>
    </r>
    <r>
      <rPr>
        <sz val="9"/>
        <rFont val="Cambria"/>
        <family val="1"/>
      </rPr>
      <t>Алена, 2003</t>
    </r>
  </si>
  <si>
    <r>
      <t xml:space="preserve">ШТИН </t>
    </r>
    <r>
      <rPr>
        <sz val="9"/>
        <rFont val="Cambria"/>
        <family val="1"/>
      </rPr>
      <t xml:space="preserve"> Екатерина</t>
    </r>
  </si>
  <si>
    <r>
      <t>ОСАДИЙ - 08</t>
    </r>
    <r>
      <rPr>
        <sz val="9"/>
        <rFont val="Cambria"/>
        <family val="1"/>
      </rPr>
      <t>, мер, сер, полукр, Один, Калужская обл</t>
    </r>
  </si>
  <si>
    <r>
      <t xml:space="preserve">Кличка лошади, год рождения, </t>
    </r>
    <r>
      <rPr>
        <sz val="10"/>
        <rFont val="Cambria"/>
        <family val="1"/>
      </rPr>
      <t>пол, масть, порода, кличка отца, место рождения</t>
    </r>
  </si>
  <si>
    <r>
      <t xml:space="preserve">Кличка лошади, год рождения, </t>
    </r>
    <r>
      <rPr>
        <sz val="10"/>
        <rFont val="Times New Roman"/>
        <family val="1"/>
      </rPr>
      <t>пол, масть, порода, кличка отца, место рождения</t>
    </r>
  </si>
  <si>
    <r>
      <rPr>
        <b/>
        <sz val="10"/>
        <color indexed="8"/>
        <rFont val="Cambria"/>
        <family val="1"/>
      </rPr>
      <t xml:space="preserve">МАКСИМОВА </t>
    </r>
    <r>
      <rPr>
        <sz val="10"/>
        <color indexed="8"/>
        <rFont val="Cambria"/>
        <family val="1"/>
      </rPr>
      <t>Варвара, 2005</t>
    </r>
  </si>
  <si>
    <t xml:space="preserve">ПРЕДВАРИТЕЛЬНЫЙ ПРИЗ (ЮНОШИ) - ОБЩИЙ   ЗАЧЕТ </t>
  </si>
  <si>
    <t>018786</t>
  </si>
  <si>
    <r>
      <t xml:space="preserve">КШНЯСЕВА </t>
    </r>
    <r>
      <rPr>
        <sz val="10"/>
        <rFont val="Cambria"/>
        <family val="1"/>
      </rPr>
      <t>Валерия, 1993</t>
    </r>
  </si>
  <si>
    <r>
      <t xml:space="preserve">ЮНИК-01, </t>
    </r>
    <r>
      <rPr>
        <sz val="10"/>
        <rFont val="Cambria"/>
        <family val="1"/>
      </rPr>
      <t>мер., гнед, голл. тепл., Люкс, Нидерланды</t>
    </r>
  </si>
  <si>
    <t>008267</t>
  </si>
  <si>
    <t>Почивалин А</t>
  </si>
  <si>
    <t xml:space="preserve">Ч.в </t>
  </si>
  <si>
    <r>
      <t xml:space="preserve">ГЛАДКОВА </t>
    </r>
    <r>
      <rPr>
        <sz val="9"/>
        <rFont val="Cambria"/>
        <family val="1"/>
      </rPr>
      <t xml:space="preserve"> Екатерина, 2006</t>
    </r>
  </si>
  <si>
    <t>019732</t>
  </si>
  <si>
    <t>Орлова Е.О</t>
  </si>
  <si>
    <t>001194</t>
  </si>
  <si>
    <r>
      <rPr>
        <b/>
        <sz val="10"/>
        <rFont val="Cambria"/>
        <family val="1"/>
      </rPr>
      <t>ГРИМ - 00</t>
    </r>
    <r>
      <rPr>
        <sz val="10"/>
        <rFont val="Cambria"/>
        <family val="1"/>
      </rPr>
      <t>, мер., рыж, тракен, Россия</t>
    </r>
  </si>
  <si>
    <r>
      <t xml:space="preserve">ЛАБИКОВА </t>
    </r>
    <r>
      <rPr>
        <sz val="9"/>
        <rFont val="Cambria"/>
        <family val="1"/>
      </rPr>
      <t xml:space="preserve"> Арина</t>
    </r>
  </si>
  <si>
    <t>006818</t>
  </si>
  <si>
    <r>
      <t xml:space="preserve">ПОДРЕЗОВА </t>
    </r>
    <r>
      <rPr>
        <sz val="9"/>
        <rFont val="Cambria"/>
        <family val="1"/>
      </rPr>
      <t xml:space="preserve"> Филофея, 2004</t>
    </r>
  </si>
  <si>
    <t>Беляева Т</t>
  </si>
  <si>
    <r>
      <t>ЭБОР - 12,</t>
    </r>
    <r>
      <rPr>
        <sz val="9"/>
        <rFont val="Cambria"/>
        <family val="1"/>
      </rPr>
      <t xml:space="preserve"> мер, гнед, РВП, Эванс, Старож к.з</t>
    </r>
  </si>
  <si>
    <r>
      <t xml:space="preserve">ЕПИФАНОВА </t>
    </r>
    <r>
      <rPr>
        <sz val="9"/>
        <rFont val="Cambria"/>
        <family val="1"/>
      </rPr>
      <t xml:space="preserve"> Наталья</t>
    </r>
  </si>
  <si>
    <t>035894</t>
  </si>
  <si>
    <r>
      <t>БАЛОВЕНЬ - 06</t>
    </r>
    <r>
      <rPr>
        <sz val="10"/>
        <rFont val="Cambria"/>
        <family val="1"/>
      </rPr>
      <t>, мер, рыж, ганновер, Бунтарь 23, ДЮСОК Чемпион</t>
    </r>
  </si>
  <si>
    <t>014379</t>
  </si>
  <si>
    <t>Лапкина А</t>
  </si>
  <si>
    <t>КСК "Всадница"</t>
  </si>
  <si>
    <t>008679</t>
  </si>
  <si>
    <t>011103</t>
  </si>
  <si>
    <r>
      <t>ПАСТОРАЛЬ - 06</t>
    </r>
    <r>
      <rPr>
        <sz val="10"/>
        <rFont val="Cambria"/>
        <family val="1"/>
      </rPr>
      <t>, коб, св. гнед. Тракен, Радий, Россия</t>
    </r>
  </si>
  <si>
    <t>007492</t>
  </si>
  <si>
    <t>Свилогудов Л</t>
  </si>
  <si>
    <r>
      <t xml:space="preserve">БЕНЧУК </t>
    </r>
    <r>
      <rPr>
        <sz val="9"/>
        <rFont val="Cambria"/>
        <family val="1"/>
      </rPr>
      <t xml:space="preserve"> Алиса, 2003</t>
    </r>
  </si>
  <si>
    <r>
      <t>ПАСТОРАЛЬ - 06</t>
    </r>
    <r>
      <rPr>
        <sz val="9"/>
        <rFont val="Cambria"/>
        <family val="1"/>
      </rPr>
      <t>, коб, св. гнед. Тракен, Радий, Россия</t>
    </r>
  </si>
  <si>
    <t>003274</t>
  </si>
  <si>
    <t>ПРЕДВАРИТЕЛЬНЫЙ ПРИЗ ЮНОШИ</t>
  </si>
  <si>
    <r>
      <rPr>
        <b/>
        <sz val="9"/>
        <color indexed="8"/>
        <rFont val="Cambria"/>
        <family val="1"/>
      </rPr>
      <t xml:space="preserve">СТЕЦЮРА </t>
    </r>
    <r>
      <rPr>
        <sz val="9"/>
        <color indexed="8"/>
        <rFont val="Cambria"/>
        <family val="1"/>
      </rPr>
      <t xml:space="preserve"> Валерия, 2005</t>
    </r>
  </si>
  <si>
    <r>
      <rPr>
        <b/>
        <sz val="9"/>
        <color indexed="8"/>
        <rFont val="Cambria"/>
        <family val="1"/>
      </rPr>
      <t xml:space="preserve">ИВАШИНА </t>
    </r>
    <r>
      <rPr>
        <sz val="9"/>
        <color indexed="8"/>
        <rFont val="Cambria"/>
        <family val="1"/>
      </rPr>
      <t>Юлия, 2006</t>
    </r>
  </si>
  <si>
    <r>
      <rPr>
        <b/>
        <sz val="9"/>
        <color indexed="8"/>
        <rFont val="Cambria"/>
        <family val="1"/>
      </rPr>
      <t xml:space="preserve">АНТИПЕНКО </t>
    </r>
    <r>
      <rPr>
        <sz val="9"/>
        <color indexed="8"/>
        <rFont val="Cambria"/>
        <family val="1"/>
      </rPr>
      <t>Юлия, 2003</t>
    </r>
  </si>
  <si>
    <r>
      <t xml:space="preserve">ЛИДЕР - 08, </t>
    </r>
    <r>
      <rPr>
        <sz val="10"/>
        <rFont val="Cambria"/>
        <family val="1"/>
      </rPr>
      <t>жер, т.гнед, латв, Лазурит, Россия</t>
    </r>
  </si>
  <si>
    <r>
      <t xml:space="preserve">СМИРНОВА </t>
    </r>
    <r>
      <rPr>
        <sz val="10"/>
        <rFont val="Cambria"/>
        <family val="1"/>
      </rPr>
      <t xml:space="preserve"> Дарья, 2001</t>
    </r>
  </si>
  <si>
    <t>ЗАЧЕТ ДЛЯ ДЕТЕЙ</t>
  </si>
  <si>
    <t>ОБЩИЙ ЗАЧЕТ</t>
  </si>
  <si>
    <r>
      <t xml:space="preserve">СУХОВЕРХОВА </t>
    </r>
    <r>
      <rPr>
        <sz val="10"/>
        <rFont val="Cambria"/>
        <family val="1"/>
      </rPr>
      <t xml:space="preserve"> Анастасия, 2003</t>
    </r>
  </si>
  <si>
    <r>
      <rPr>
        <b/>
        <sz val="10"/>
        <color indexed="8"/>
        <rFont val="Cambria"/>
        <family val="1"/>
      </rPr>
      <t xml:space="preserve">ДАНИЛИНА </t>
    </r>
    <r>
      <rPr>
        <sz val="10"/>
        <color indexed="8"/>
        <rFont val="Cambria"/>
        <family val="1"/>
      </rPr>
      <t>Таисия, 2004</t>
    </r>
  </si>
  <si>
    <r>
      <t>ФОРВАРД - 11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мер, сер, спорт помесь, Россия</t>
    </r>
  </si>
  <si>
    <r>
      <rPr>
        <b/>
        <sz val="10"/>
        <color indexed="8"/>
        <rFont val="Cambria"/>
        <family val="1"/>
      </rPr>
      <t xml:space="preserve">КОРНАКОВА  </t>
    </r>
    <r>
      <rPr>
        <sz val="10"/>
        <color indexed="8"/>
        <rFont val="Cambria"/>
        <family val="1"/>
      </rPr>
      <t>Дарья</t>
    </r>
  </si>
  <si>
    <t>I</t>
  </si>
  <si>
    <t>II</t>
  </si>
  <si>
    <t>III</t>
  </si>
  <si>
    <t>018522</t>
  </si>
  <si>
    <t>019099</t>
  </si>
  <si>
    <r>
      <t xml:space="preserve">ВИЖЕНСКАЯ </t>
    </r>
    <r>
      <rPr>
        <sz val="9"/>
        <rFont val="Cambria"/>
        <family val="1"/>
      </rPr>
      <t xml:space="preserve"> Станислава, 2004</t>
    </r>
  </si>
  <si>
    <r>
      <t xml:space="preserve">БУЦЕФАЛ- 08, </t>
    </r>
    <r>
      <rPr>
        <sz val="9"/>
        <rFont val="Cambria"/>
        <family val="1"/>
      </rPr>
      <t>вор, жер,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фризская, Нидерланды, Титце 428, , ЧВ, Москва.,</t>
    </r>
  </si>
  <si>
    <t>014154</t>
  </si>
  <si>
    <t>ЧВ, Москва.,</t>
  </si>
  <si>
    <t>Нумерова АА</t>
  </si>
  <si>
    <t>009328</t>
  </si>
  <si>
    <t>Бабаев Т</t>
  </si>
  <si>
    <r>
      <t>БАЛЬЗАМ 23-08,</t>
    </r>
    <r>
      <rPr>
        <sz val="9"/>
        <rFont val="Cambria"/>
        <family val="1"/>
      </rPr>
      <t xml:space="preserve"> мер, гнед, орл. Рыс</t>
    </r>
  </si>
  <si>
    <t>Решетилова</t>
  </si>
  <si>
    <t>ч.в МО</t>
  </si>
  <si>
    <r>
      <t xml:space="preserve">ТЕРЕНТЬЕВА </t>
    </r>
    <r>
      <rPr>
        <sz val="9"/>
        <rFont val="Cambria"/>
        <family val="1"/>
      </rPr>
      <t>Юлия, 2004</t>
    </r>
  </si>
  <si>
    <r>
      <t xml:space="preserve">ТУРЕЦКАЯ </t>
    </r>
    <r>
      <rPr>
        <sz val="9"/>
        <rFont val="Cambria"/>
        <family val="1"/>
      </rPr>
      <t>Арина, 2003</t>
    </r>
  </si>
  <si>
    <t>Кмс</t>
  </si>
  <si>
    <r>
      <t xml:space="preserve">ГАЛЯНТ </t>
    </r>
    <r>
      <rPr>
        <sz val="9"/>
        <rFont val="Cambria"/>
        <family val="1"/>
      </rPr>
      <t xml:space="preserve"> Наталья, 2003</t>
    </r>
  </si>
  <si>
    <t>009986</t>
  </si>
  <si>
    <t>Середа Н</t>
  </si>
  <si>
    <r>
      <t xml:space="preserve">ХАЙРУЛИНА </t>
    </r>
    <r>
      <rPr>
        <sz val="9"/>
        <rFont val="Cambria"/>
        <family val="1"/>
      </rPr>
      <t>Александра, 2003</t>
    </r>
  </si>
  <si>
    <r>
      <rPr>
        <b/>
        <sz val="9"/>
        <rFont val="Cambria"/>
        <family val="1"/>
      </rPr>
      <t>НЕЖНЫЙ - 01</t>
    </r>
    <r>
      <rPr>
        <sz val="9"/>
        <rFont val="Cambria"/>
        <family val="1"/>
      </rPr>
      <t>, мер, рыж, вятск, Россия</t>
    </r>
  </si>
  <si>
    <t>ТЕСТ ПО ВЫБОРУ</t>
  </si>
  <si>
    <r>
      <t xml:space="preserve">СЕРЕДА </t>
    </r>
    <r>
      <rPr>
        <sz val="10"/>
        <rFont val="Cambria"/>
        <family val="1"/>
      </rPr>
      <t>Наталья</t>
    </r>
  </si>
  <si>
    <r>
      <t xml:space="preserve">БИРМЕНГЕМ  - </t>
    </r>
    <r>
      <rPr>
        <sz val="10"/>
        <rFont val="Cambria"/>
        <family val="1"/>
      </rPr>
      <t>07, жер, гнед , РВП, Бодлер, Россия</t>
    </r>
  </si>
  <si>
    <r>
      <rPr>
        <b/>
        <sz val="10"/>
        <rFont val="Cambria"/>
        <family val="1"/>
      </rPr>
      <t xml:space="preserve">ЗАХАРОВА </t>
    </r>
    <r>
      <rPr>
        <sz val="10"/>
        <rFont val="Cambria"/>
        <family val="1"/>
      </rPr>
      <t>Ирина</t>
    </r>
  </si>
  <si>
    <r>
      <t xml:space="preserve">ПОЛЯКОВА </t>
    </r>
    <r>
      <rPr>
        <sz val="10"/>
        <rFont val="Cambria"/>
        <family val="1"/>
      </rPr>
      <t>Юлия</t>
    </r>
  </si>
  <si>
    <r>
      <t xml:space="preserve">ЛАПКИНА  </t>
    </r>
    <r>
      <rPr>
        <sz val="10"/>
        <rFont val="Cambria"/>
        <family val="1"/>
      </rPr>
      <t>Анна</t>
    </r>
  </si>
  <si>
    <r>
      <t xml:space="preserve">БЕЛЯЕВА </t>
    </r>
    <r>
      <rPr>
        <sz val="10"/>
        <rFont val="Cambria"/>
        <family val="1"/>
      </rPr>
      <t xml:space="preserve"> Татьяна</t>
    </r>
  </si>
  <si>
    <r>
      <t>БАРБАРИС - 12</t>
    </r>
    <r>
      <rPr>
        <sz val="10"/>
        <rFont val="Cambria"/>
        <family val="1"/>
      </rPr>
      <t>, мер, чубар, алтайск, Россия</t>
    </r>
  </si>
  <si>
    <r>
      <t>БОЛИВАР - 08</t>
    </r>
    <r>
      <rPr>
        <sz val="10"/>
        <rFont val="Cambria"/>
        <family val="1"/>
      </rPr>
      <t>, мер, т.гнед, арабо-ганновр, Байт, МСХА</t>
    </r>
  </si>
  <si>
    <r>
      <t xml:space="preserve">ДЕЙЧ </t>
    </r>
    <r>
      <rPr>
        <sz val="10"/>
        <rFont val="Cambria"/>
        <family val="1"/>
      </rPr>
      <t>Екатерина</t>
    </r>
  </si>
  <si>
    <r>
      <t xml:space="preserve">ЛАРИНА </t>
    </r>
    <r>
      <rPr>
        <sz val="10"/>
        <rFont val="Cambria"/>
        <family val="1"/>
      </rPr>
      <t>Екатерина</t>
    </r>
  </si>
  <si>
    <r>
      <t xml:space="preserve">БАБАЕВ </t>
    </r>
    <r>
      <rPr>
        <sz val="10"/>
        <rFont val="Cambria"/>
        <family val="1"/>
      </rPr>
      <t xml:space="preserve">Тимофей, </t>
    </r>
    <r>
      <rPr>
        <b/>
        <sz val="10"/>
        <rFont val="Cambria"/>
        <family val="1"/>
      </rPr>
      <t>2003</t>
    </r>
  </si>
  <si>
    <r>
      <t xml:space="preserve">ЛИГА - 06, </t>
    </r>
    <r>
      <rPr>
        <sz val="10"/>
        <rFont val="Cambria"/>
        <family val="1"/>
      </rPr>
      <t>коб, вор, англо-буден</t>
    </r>
  </si>
  <si>
    <r>
      <t xml:space="preserve">СТРЕЛКОВ </t>
    </r>
    <r>
      <rPr>
        <sz val="10"/>
        <rFont val="Cambria"/>
        <family val="1"/>
      </rPr>
      <t xml:space="preserve"> Максим, 2003</t>
    </r>
  </si>
  <si>
    <r>
      <t xml:space="preserve">РОСЧЕРК - 05, </t>
    </r>
    <r>
      <rPr>
        <sz val="10"/>
        <rFont val="Cambria"/>
        <family val="1"/>
      </rPr>
      <t xml:space="preserve"> мер, вор, спорт помесь</t>
    </r>
  </si>
  <si>
    <r>
      <t xml:space="preserve">ПАВЛОВА </t>
    </r>
    <r>
      <rPr>
        <sz val="10"/>
        <rFont val="Cambria"/>
        <family val="1"/>
      </rPr>
      <t xml:space="preserve"> Эмилия, 2002</t>
    </r>
  </si>
  <si>
    <r>
      <t xml:space="preserve">БЕНЧУК </t>
    </r>
    <r>
      <rPr>
        <sz val="10"/>
        <rFont val="Cambria"/>
        <family val="1"/>
      </rPr>
      <t xml:space="preserve"> Алиса, 2003</t>
    </r>
  </si>
  <si>
    <r>
      <t xml:space="preserve">КОЛИВЕРДА </t>
    </r>
    <r>
      <rPr>
        <sz val="10"/>
        <rFont val="Cambria"/>
        <family val="1"/>
      </rPr>
      <t>Вера, 2002</t>
    </r>
  </si>
  <si>
    <t>017146</t>
  </si>
  <si>
    <r>
      <t>ДАГОН - 10</t>
    </r>
    <r>
      <rPr>
        <sz val="10"/>
        <rFont val="Cambria"/>
        <family val="1"/>
      </rPr>
      <t>, мер, гнед, ганновер, Дипломат</t>
    </r>
  </si>
  <si>
    <t>Коливерда А</t>
  </si>
  <si>
    <t>СШОР ЦСКА</t>
  </si>
  <si>
    <r>
      <t xml:space="preserve">ТИМБО -08, </t>
    </r>
    <r>
      <rPr>
        <sz val="10"/>
        <rFont val="Cambria"/>
        <family val="1"/>
      </rPr>
      <t xml:space="preserve">мерин, гн. ольд., Тибсон Эс Джи, </t>
    </r>
  </si>
  <si>
    <t>018205</t>
  </si>
  <si>
    <t>015338</t>
  </si>
  <si>
    <r>
      <t>МАХАОН-08,</t>
    </r>
    <r>
      <rPr>
        <sz val="9"/>
        <rFont val="Cambria"/>
        <family val="1"/>
      </rPr>
      <t xml:space="preserve"> мерин, гн. полукр., Хорват,</t>
    </r>
  </si>
  <si>
    <r>
      <t xml:space="preserve">КНЯЗЕВА </t>
    </r>
    <r>
      <rPr>
        <sz val="10"/>
        <rFont val="Cambria"/>
        <family val="1"/>
      </rPr>
      <t xml:space="preserve"> Анна</t>
    </r>
  </si>
  <si>
    <r>
      <t xml:space="preserve">ВАРЛАМОВА </t>
    </r>
    <r>
      <rPr>
        <sz val="10"/>
        <rFont val="Cambria"/>
        <family val="1"/>
      </rPr>
      <t xml:space="preserve"> Вера</t>
    </r>
  </si>
  <si>
    <r>
      <t xml:space="preserve">СЕМЕНОВА </t>
    </r>
    <r>
      <rPr>
        <sz val="10"/>
        <rFont val="Cambria"/>
        <family val="1"/>
      </rPr>
      <t>Марина, 2003</t>
    </r>
  </si>
  <si>
    <r>
      <t>ВИРТУОЗ- 11,</t>
    </r>
    <r>
      <rPr>
        <sz val="10"/>
        <rFont val="Cambria"/>
        <family val="1"/>
      </rPr>
      <t xml:space="preserve"> жер, вор, РВП, Ва Банк, Старож к\з</t>
    </r>
  </si>
  <si>
    <r>
      <rPr>
        <b/>
        <sz val="10"/>
        <rFont val="Cambria"/>
        <family val="1"/>
      </rPr>
      <t>ЕРМОХИНА</t>
    </r>
    <r>
      <rPr>
        <sz val="10"/>
        <rFont val="Cambria"/>
        <family val="1"/>
      </rPr>
      <t xml:space="preserve"> Вера</t>
    </r>
  </si>
  <si>
    <r>
      <t>ПОЭТ - 00</t>
    </r>
    <r>
      <rPr>
        <sz val="10"/>
        <color indexed="8"/>
        <rFont val="Cambria"/>
        <family val="1"/>
      </rPr>
      <t>, жер, гнед, тракен, Эрбит, ЗАО "Колос"</t>
    </r>
  </si>
  <si>
    <r>
      <t xml:space="preserve">АГАРКОВ </t>
    </r>
    <r>
      <rPr>
        <sz val="10"/>
        <rFont val="Cambria"/>
        <family val="1"/>
      </rPr>
      <t xml:space="preserve"> Михаил</t>
    </r>
  </si>
  <si>
    <t xml:space="preserve">СОРЕВНОВАНИЯ ПО ВЫЕЗДКЕ: " НОВОГОДНИЙ БАЛ   В КСК МСХА" </t>
  </si>
  <si>
    <r>
      <t xml:space="preserve">Судьи:  Н - Варламова Е.Ю.(ВК)  Москва,  </t>
    </r>
    <r>
      <rPr>
        <b/>
        <sz val="14"/>
        <rFont val="Cambria"/>
        <family val="1"/>
      </rPr>
      <t>С - Семенова Ю.С. (ВК) Москва</t>
    </r>
    <r>
      <rPr>
        <sz val="14"/>
        <rFont val="Cambria"/>
        <family val="1"/>
      </rPr>
      <t xml:space="preserve"> </t>
    </r>
    <r>
      <rPr>
        <sz val="14"/>
        <rFont val="Cambria"/>
        <family val="1"/>
      </rPr>
      <t>;  М -Петушкова Л. (ВК) Московская область</t>
    </r>
  </si>
  <si>
    <t>15 декабря 2017 г.</t>
  </si>
  <si>
    <t>Главный судья:                                                                                                                           Петушкова Л. (ВК) Московская область
Секретарь:                                                                                                                                       Орлова  Е.О. (ВК) Москва</t>
  </si>
  <si>
    <t>Судьи:  Н - Варламова Е.Ю.(ВК)  Москва,  С - Семенова Ю.С. (ВК) Москва ;  М -Петушкова Л. (ВК) Московская область</t>
  </si>
  <si>
    <t>Главный судья:                                                                                                                    Петушкова Л. (ВК) Московская область
Секретарь:                                                                                                                                       Орлова  Е.О. (ВК) Москва</t>
  </si>
  <si>
    <t>Главный судья:                                                                                                                           Петушкова Л.(ВК) Московская область
Секретарь:                                                                                                                                       Орлова  Е.О. (ВК) Москва</t>
  </si>
  <si>
    <t>СРЕДНИЙ ПРИЗ А</t>
  </si>
  <si>
    <t>КОМАНДНЫЙ ПРИЗ ДЕТИ</t>
  </si>
  <si>
    <t>ПРДВАРИТЕЛЬНЫЙ ПРИЗ ДЕТИ. ТЕСТ А</t>
  </si>
  <si>
    <r>
      <rPr>
        <b/>
        <sz val="10"/>
        <rFont val="Cambria"/>
        <family val="1"/>
      </rPr>
      <t>НЕЖНЫЙ - 01</t>
    </r>
    <r>
      <rPr>
        <sz val="10"/>
        <rFont val="Cambria"/>
        <family val="1"/>
      </rPr>
      <t>, мер, рыж, вятск, Россия</t>
    </r>
  </si>
  <si>
    <r>
      <t xml:space="preserve">ГАЛЯНТ </t>
    </r>
    <r>
      <rPr>
        <sz val="11"/>
        <rFont val="Cambria"/>
        <family val="1"/>
      </rPr>
      <t xml:space="preserve"> Наталья, 2003</t>
    </r>
  </si>
  <si>
    <r>
      <t>БАЛЬЗАМ 23-08,</t>
    </r>
    <r>
      <rPr>
        <sz val="11"/>
        <rFont val="Cambria"/>
        <family val="1"/>
      </rPr>
      <t xml:space="preserve"> мер, гнед, орл. Рыс</t>
    </r>
  </si>
  <si>
    <r>
      <t xml:space="preserve">ОРЛОВА  </t>
    </r>
    <r>
      <rPr>
        <sz val="11"/>
        <rFont val="Cambria"/>
        <family val="1"/>
      </rPr>
      <t>Екатерина</t>
    </r>
  </si>
  <si>
    <r>
      <t>ФОРВАРД - 11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мер, сер, спорт помесь, Россия</t>
    </r>
  </si>
  <si>
    <r>
      <t xml:space="preserve">НАУМЕНКО </t>
    </r>
    <r>
      <rPr>
        <sz val="11"/>
        <rFont val="Cambria"/>
        <family val="1"/>
      </rPr>
      <t xml:space="preserve"> Ирина</t>
    </r>
  </si>
  <si>
    <r>
      <rPr>
        <b/>
        <sz val="11"/>
        <rFont val="Cambria"/>
        <family val="1"/>
      </rPr>
      <t>ЭРБИЙ - 13</t>
    </r>
    <r>
      <rPr>
        <sz val="11"/>
        <rFont val="Cambria"/>
        <family val="1"/>
      </rPr>
      <t>, жер, гнед, РВП, Эванс, Старож к.з</t>
    </r>
  </si>
  <si>
    <r>
      <t xml:space="preserve">Судьи:  Н - Варламова Е.Ю.(ВК)  Москва,  </t>
    </r>
    <r>
      <rPr>
        <b/>
        <sz val="14"/>
        <rFont val="Cambria"/>
        <family val="1"/>
      </rPr>
      <t>С - Петушкова Л. (ВК) Московская область</t>
    </r>
    <r>
      <rPr>
        <sz val="14"/>
        <rFont val="Cambria"/>
        <family val="1"/>
      </rPr>
      <t xml:space="preserve">;  М -Семенова Ю.С. (ВК) Москва </t>
    </r>
  </si>
  <si>
    <t>КСК "Отрада"</t>
  </si>
  <si>
    <t>Полякова Ю</t>
  </si>
  <si>
    <r>
      <rPr>
        <b/>
        <sz val="10"/>
        <color indexed="8"/>
        <rFont val="Cambria"/>
        <family val="1"/>
      </rPr>
      <t xml:space="preserve">РОДИОНОВА </t>
    </r>
    <r>
      <rPr>
        <sz val="10"/>
        <color indexed="8"/>
        <rFont val="Cambria"/>
        <family val="1"/>
      </rPr>
      <t xml:space="preserve"> Екатерина, 1997</t>
    </r>
  </si>
  <si>
    <t>КСК Отрада</t>
  </si>
  <si>
    <t>Судьи:  Н - Варламова Е.Ю.(ВК)  Москва,  С - Петушкова Л. (ВК) Московская область ;  М -Семенова Ю.С. (ВК) Москва</t>
  </si>
  <si>
    <t xml:space="preserve">СОРЕВНОВАНИЯ ПО ВЫЕЗДКЕ -  НОВОГОДНИЙ БАЛ  В КСК МСХА </t>
  </si>
  <si>
    <t>ПРЕДВАРИТЕЛЬНЫЙ ПРИЗ (ДЕТИ). ТЕСТ А (КОСТЮМИРОВАННЫЙ)</t>
  </si>
  <si>
    <t>18 декабря 2015 г.</t>
  </si>
  <si>
    <t>Название программы</t>
  </si>
  <si>
    <t>% техн.</t>
  </si>
  <si>
    <t>% артист</t>
  </si>
  <si>
    <t>техн</t>
  </si>
  <si>
    <t>арт</t>
  </si>
  <si>
    <t>Судьи:  Н - Варламова Е.Ю.(ВК)  Москва,  С - Семенова Ю.С. (ВК) Москва ;  М - Петушкова Л. (ВК) Московская область</t>
  </si>
  <si>
    <r>
      <t xml:space="preserve">Судьи:  Н - Варламова Е.Ю.(ВК)  Москва,  </t>
    </r>
    <r>
      <rPr>
        <b/>
        <sz val="14"/>
        <rFont val="Cambria"/>
        <family val="1"/>
      </rPr>
      <t>С - Семенова Ю.С. (ВК) Москва</t>
    </r>
    <r>
      <rPr>
        <sz val="14"/>
        <rFont val="Cambria"/>
        <family val="1"/>
      </rPr>
      <t xml:space="preserve"> ;  М - Петушкова Л. (ВК) Московская область</t>
    </r>
  </si>
  <si>
    <t>Зачет для детей КСК МСХА</t>
  </si>
  <si>
    <t>Машенька</t>
  </si>
  <si>
    <t>Шаман</t>
  </si>
  <si>
    <t>Подруга Джеймса Бонда</t>
  </si>
  <si>
    <t>Арлекин</t>
  </si>
  <si>
    <t>Единорожек</t>
  </si>
  <si>
    <t>Леди в черном</t>
  </si>
  <si>
    <r>
      <t xml:space="preserve">ГРАНД - 09 </t>
    </r>
    <r>
      <rPr>
        <sz val="9"/>
        <rFont val="Cambria"/>
        <family val="1"/>
      </rPr>
      <t xml:space="preserve"> мер, гнед, полукр, Гданьск, ВНИИК</t>
    </r>
  </si>
  <si>
    <t>015811</t>
  </si>
  <si>
    <t>Микки маус</t>
  </si>
  <si>
    <t>Подруга пирата</t>
  </si>
  <si>
    <t>Главный судья:                                                                                                                           Л. Петушкова  (ВК) Московская область
Секретарь:                                                                                                                                        Е.О. Орлова (ВК) Москва</t>
  </si>
  <si>
    <t>Бравый солдат</t>
  </si>
  <si>
    <t>Лесная фея</t>
  </si>
  <si>
    <t>Скелет</t>
  </si>
  <si>
    <t>Леопард</t>
  </si>
  <si>
    <t>Черная роза</t>
  </si>
  <si>
    <t>Король</t>
  </si>
  <si>
    <t>Снеговик</t>
  </si>
  <si>
    <r>
      <t xml:space="preserve">УЧАЕВА </t>
    </r>
    <r>
      <rPr>
        <sz val="9"/>
        <rFont val="Cambria"/>
        <family val="1"/>
      </rPr>
      <t xml:space="preserve"> Мария, 2006</t>
    </r>
  </si>
  <si>
    <t>014209</t>
  </si>
  <si>
    <r>
      <t>ВАНДЕР - 06</t>
    </r>
    <r>
      <rPr>
        <sz val="9"/>
        <rFont val="Cambria"/>
        <family val="1"/>
      </rPr>
      <t xml:space="preserve"> , мер, гнед, ганновер, Витраж 18, к.з Геонгенбург</t>
    </r>
  </si>
  <si>
    <t>Веселый леденец</t>
  </si>
  <si>
    <t xml:space="preserve">КСК "Корос" </t>
  </si>
  <si>
    <r>
      <rPr>
        <b/>
        <sz val="9"/>
        <color indexed="8"/>
        <rFont val="Cambria"/>
        <family val="1"/>
      </rPr>
      <t xml:space="preserve">КРАСЮКОВА </t>
    </r>
    <r>
      <rPr>
        <sz val="9"/>
        <color indexed="8"/>
        <rFont val="Cambria"/>
        <family val="1"/>
      </rPr>
      <t>Полина, 2004</t>
    </r>
  </si>
  <si>
    <t>Русская красавица</t>
  </si>
  <si>
    <t>15 ДЕКАБРЯ 2017 г.</t>
  </si>
  <si>
    <r>
      <t xml:space="preserve">ЯН </t>
    </r>
    <r>
      <rPr>
        <sz val="10"/>
        <rFont val="Cambria"/>
        <family val="1"/>
      </rPr>
      <t>Екатерина, 1988</t>
    </r>
  </si>
  <si>
    <r>
      <t xml:space="preserve">СИНФОНИКО ВАР - 12, </t>
    </r>
    <r>
      <rPr>
        <sz val="10"/>
        <rFont val="Cambria"/>
        <family val="1"/>
      </rPr>
      <t>сер. Жер, андалузская, Лименьо XXXI, Испания</t>
    </r>
  </si>
  <si>
    <r>
      <t xml:space="preserve">НУМЕРОВА </t>
    </r>
    <r>
      <rPr>
        <sz val="10"/>
        <rFont val="Cambria"/>
        <family val="1"/>
      </rPr>
      <t xml:space="preserve"> Анна, 1978</t>
    </r>
  </si>
  <si>
    <r>
      <t xml:space="preserve">ЭМПЕРИО -09, </t>
    </r>
    <r>
      <rPr>
        <sz val="10"/>
        <rFont val="Cambria"/>
        <family val="1"/>
      </rPr>
      <t>мер, гнед, KWPN, Лазурит, кфх Карцево</t>
    </r>
  </si>
  <si>
    <t>Дикий запад</t>
  </si>
  <si>
    <t>Смирнова Е.А.</t>
  </si>
  <si>
    <t>Спецназ среди нас</t>
  </si>
  <si>
    <r>
      <rPr>
        <b/>
        <sz val="9"/>
        <rFont val="Cambria"/>
        <family val="1"/>
      </rPr>
      <t xml:space="preserve">ОСАЧЕВА  </t>
    </r>
    <r>
      <rPr>
        <sz val="9"/>
        <rFont val="Cambria"/>
        <family val="1"/>
      </rPr>
      <t>Ирэна, 2004</t>
    </r>
  </si>
  <si>
    <t>Шотландка</t>
  </si>
  <si>
    <r>
      <t xml:space="preserve">ШАЧИНА </t>
    </r>
    <r>
      <rPr>
        <sz val="9"/>
        <rFont val="Cambria"/>
        <family val="1"/>
      </rPr>
      <t xml:space="preserve"> Милана</t>
    </r>
  </si>
  <si>
    <r>
      <rPr>
        <b/>
        <sz val="9"/>
        <rFont val="Cambria"/>
        <family val="1"/>
      </rPr>
      <t>ГОРИЗОНТ - 98,</t>
    </r>
    <r>
      <rPr>
        <sz val="9"/>
        <rFont val="Cambria"/>
        <family val="1"/>
      </rPr>
      <t xml:space="preserve"> мер, гнед, РВП, Гамбит, Старож кз</t>
    </r>
  </si>
  <si>
    <t>Удалой казак</t>
  </si>
  <si>
    <t>Малифисента</t>
  </si>
  <si>
    <t>КЮР ДЕТСКИХ ЕЗД (КОСТЮМИРОВАННЫЙ)</t>
  </si>
  <si>
    <t>Главный судья:                                                                                                                             Е.Ю. Варламова (ВК) Москва
Секретарь:                                                                                                                                        Е.О. Орлова (ВК) Москва</t>
  </si>
  <si>
    <t>Художник</t>
  </si>
  <si>
    <t>Мексиканец</t>
  </si>
  <si>
    <t>Нинзя</t>
  </si>
  <si>
    <t>Синий платочек</t>
  </si>
  <si>
    <t>Ну погоди</t>
  </si>
  <si>
    <t>Русалочка</t>
  </si>
  <si>
    <r>
      <t xml:space="preserve">Судьи: </t>
    </r>
    <r>
      <rPr>
        <b/>
        <sz val="14"/>
        <rFont val="Cambria"/>
        <family val="1"/>
      </rPr>
      <t>, Н</t>
    </r>
    <r>
      <rPr>
        <sz val="14"/>
        <rFont val="Cambria"/>
        <family val="1"/>
      </rPr>
      <t xml:space="preserve"> - Петушкова Л(ВК) Московская область,</t>
    </r>
    <r>
      <rPr>
        <b/>
        <sz val="14"/>
        <rFont val="Cambria"/>
        <family val="1"/>
      </rPr>
      <t xml:space="preserve"> , С -</t>
    </r>
    <r>
      <rPr>
        <sz val="14"/>
        <rFont val="Cambria"/>
        <family val="1"/>
      </rPr>
      <t xml:space="preserve"> </t>
    </r>
    <r>
      <rPr>
        <b/>
        <sz val="14"/>
        <rFont val="Cambria"/>
        <family val="1"/>
      </rPr>
      <t>Семенова Ю (ВК) Москва ,</t>
    </r>
    <r>
      <rPr>
        <sz val="14"/>
        <rFont val="Cambria"/>
        <family val="1"/>
      </rPr>
      <t xml:space="preserve"> </t>
    </r>
    <r>
      <rPr>
        <b/>
        <sz val="14"/>
        <rFont val="Cambria"/>
        <family val="1"/>
      </rPr>
      <t>М</t>
    </r>
    <r>
      <rPr>
        <sz val="14"/>
        <rFont val="Cambria"/>
        <family val="1"/>
      </rPr>
      <t xml:space="preserve"> -Варламова Е.Ю. (ВК) Москва,</t>
    </r>
  </si>
  <si>
    <t>Прогулка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</si>
</sst>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;@"/>
    <numFmt numFmtId="166" formatCode="0.0"/>
    <numFmt numFmtId="167" formatCode="0.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\ _р_._-;\-* #,##0.00\ _р_._-;_-* &quot;-&quot;??\ _р_._-;_-@_-"/>
  </numFmts>
  <fonts count="7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i/>
      <sz val="8"/>
      <name val="Arial Cyr"/>
      <family val="0"/>
    </font>
    <font>
      <sz val="8"/>
      <name val="Cambria"/>
      <family val="1"/>
    </font>
    <font>
      <b/>
      <sz val="10"/>
      <color indexed="8"/>
      <name val="Cambria"/>
      <family val="1"/>
    </font>
    <font>
      <b/>
      <sz val="10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Cambria"/>
      <family val="1"/>
    </font>
    <font>
      <i/>
      <sz val="9"/>
      <name val="Cambria"/>
      <family val="1"/>
    </font>
    <font>
      <i/>
      <sz val="10"/>
      <name val="Cambria"/>
      <family val="1"/>
    </font>
    <font>
      <i/>
      <sz val="9"/>
      <color indexed="8"/>
      <name val="Cambria"/>
      <family val="1"/>
    </font>
    <font>
      <i/>
      <sz val="10"/>
      <color indexed="8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b/>
      <i/>
      <sz val="10"/>
      <name val="Cambria"/>
      <family val="1"/>
    </font>
    <font>
      <b/>
      <sz val="12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i/>
      <sz val="11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58" fillId="34" borderId="0" applyNumberFormat="0" applyBorder="0" applyAlignment="0" applyProtection="0"/>
    <xf numFmtId="0" fontId="10" fillId="35" borderId="0" applyNumberFormat="0" applyBorder="0" applyAlignment="0" applyProtection="0"/>
    <xf numFmtId="0" fontId="58" fillId="36" borderId="0" applyNumberFormat="0" applyBorder="0" applyAlignment="0" applyProtection="0"/>
    <xf numFmtId="0" fontId="10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39" borderId="0" applyNumberFormat="0" applyBorder="0" applyAlignment="0" applyProtection="0"/>
    <xf numFmtId="0" fontId="58" fillId="40" borderId="0" applyNumberFormat="0" applyBorder="0" applyAlignment="0" applyProtection="0"/>
    <xf numFmtId="0" fontId="10" fillId="29" borderId="0" applyNumberFormat="0" applyBorder="0" applyAlignment="0" applyProtection="0"/>
    <xf numFmtId="0" fontId="58" fillId="41" borderId="0" applyNumberFormat="0" applyBorder="0" applyAlignment="0" applyProtection="0"/>
    <xf numFmtId="0" fontId="10" fillId="31" borderId="0" applyNumberFormat="0" applyBorder="0" applyAlignment="0" applyProtection="0"/>
    <xf numFmtId="0" fontId="58" fillId="42" borderId="0" applyNumberFormat="0" applyBorder="0" applyAlignment="0" applyProtection="0"/>
    <xf numFmtId="0" fontId="10" fillId="43" borderId="0" applyNumberFormat="0" applyBorder="0" applyAlignment="0" applyProtection="0"/>
    <xf numFmtId="0" fontId="59" fillId="44" borderId="1" applyNumberFormat="0" applyAlignment="0" applyProtection="0"/>
    <xf numFmtId="0" fontId="11" fillId="13" borderId="2" applyNumberFormat="0" applyAlignment="0" applyProtection="0"/>
    <xf numFmtId="0" fontId="60" fillId="45" borderId="3" applyNumberFormat="0" applyAlignment="0" applyProtection="0"/>
    <xf numFmtId="0" fontId="12" fillId="46" borderId="4" applyNumberFormat="0" applyAlignment="0" applyProtection="0"/>
    <xf numFmtId="0" fontId="61" fillId="45" borderId="1" applyNumberFormat="0" applyAlignment="0" applyProtection="0"/>
    <xf numFmtId="0" fontId="13" fillId="46" borderId="2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14" fillId="0" borderId="6" applyNumberFormat="0" applyFill="0" applyAlignment="0" applyProtection="0"/>
    <xf numFmtId="0" fontId="64" fillId="0" borderId="7" applyNumberFormat="0" applyFill="0" applyAlignment="0" applyProtection="0"/>
    <xf numFmtId="0" fontId="15" fillId="0" borderId="8" applyNumberFormat="0" applyFill="0" applyAlignment="0" applyProtection="0"/>
    <xf numFmtId="0" fontId="65" fillId="0" borderId="9" applyNumberFormat="0" applyFill="0" applyAlignment="0" applyProtection="0"/>
    <xf numFmtId="0" fontId="16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17" fillId="0" borderId="12" applyNumberFormat="0" applyFill="0" applyAlignment="0" applyProtection="0"/>
    <xf numFmtId="0" fontId="67" fillId="47" borderId="13" applyNumberFormat="0" applyAlignment="0" applyProtection="0"/>
    <xf numFmtId="0" fontId="18" fillId="48" borderId="14" applyNumberFormat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1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73" fillId="0" borderId="17" applyNumberFormat="0" applyFill="0" applyAlignment="0" applyProtection="0"/>
    <xf numFmtId="0" fontId="23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5" fillId="54" borderId="0" applyNumberFormat="0" applyBorder="0" applyAlignment="0" applyProtection="0"/>
    <xf numFmtId="0" fontId="25" fillId="7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/>
    </xf>
    <xf numFmtId="0" fontId="43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7" fillId="55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55" borderId="21" xfId="0" applyFont="1" applyFill="1" applyBorder="1" applyAlignment="1">
      <alignment horizontal="center" vertical="center" wrapText="1"/>
    </xf>
    <xf numFmtId="49" fontId="44" fillId="55" borderId="19" xfId="144" applyNumberFormat="1" applyFont="1" applyFill="1" applyBorder="1" applyAlignment="1">
      <alignment horizontal="center" vertical="center" wrapText="1"/>
      <protection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49" fontId="44" fillId="55" borderId="21" xfId="144" applyNumberFormat="1" applyFont="1" applyFill="1" applyBorder="1" applyAlignment="1">
      <alignment horizontal="center" vertical="center" wrapText="1"/>
      <protection/>
    </xf>
    <xf numFmtId="0" fontId="8" fillId="55" borderId="19" xfId="0" applyFont="1" applyFill="1" applyBorder="1" applyAlignment="1">
      <alignment horizontal="left" vertical="center" wrapText="1"/>
    </xf>
    <xf numFmtId="0" fontId="7" fillId="55" borderId="21" xfId="0" applyFont="1" applyFill="1" applyBorder="1" applyAlignment="1">
      <alignment horizontal="center" vertical="center" wrapText="1"/>
    </xf>
    <xf numFmtId="0" fontId="6" fillId="55" borderId="21" xfId="0" applyFont="1" applyFill="1" applyBorder="1" applyAlignment="1">
      <alignment horizontal="center" vertical="center" wrapText="1"/>
    </xf>
    <xf numFmtId="49" fontId="45" fillId="0" borderId="21" xfId="144" applyNumberFormat="1" applyFont="1" applyFill="1" applyBorder="1" applyAlignment="1">
      <alignment horizontal="center" vertical="center" wrapText="1"/>
      <protection/>
    </xf>
    <xf numFmtId="0" fontId="26" fillId="55" borderId="19" xfId="0" applyFont="1" applyFill="1" applyBorder="1" applyAlignment="1">
      <alignment horizontal="left" vertical="center" wrapText="1"/>
    </xf>
    <xf numFmtId="0" fontId="26" fillId="55" borderId="21" xfId="0" applyFont="1" applyFill="1" applyBorder="1" applyAlignment="1">
      <alignment horizontal="center" vertical="center" wrapText="1"/>
    </xf>
    <xf numFmtId="49" fontId="46" fillId="55" borderId="21" xfId="137" applyNumberFormat="1" applyFont="1" applyFill="1" applyBorder="1" applyAlignment="1">
      <alignment horizontal="center" vertical="center" wrapText="1"/>
      <protection/>
    </xf>
    <xf numFmtId="0" fontId="3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90"/>
    </xf>
    <xf numFmtId="49" fontId="47" fillId="55" borderId="19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8" fillId="55" borderId="19" xfId="130" applyFont="1" applyFill="1" applyBorder="1" applyAlignment="1">
      <alignment horizontal="left" vertical="center" wrapText="1"/>
      <protection/>
    </xf>
    <xf numFmtId="0" fontId="9" fillId="55" borderId="19" xfId="130" applyFont="1" applyFill="1" applyBorder="1" applyAlignment="1">
      <alignment horizontal="left" vertical="center" wrapText="1"/>
      <protection/>
    </xf>
    <xf numFmtId="49" fontId="45" fillId="55" borderId="19" xfId="144" applyNumberFormat="1" applyFont="1" applyFill="1" applyBorder="1" applyAlignment="1">
      <alignment horizontal="center" vertical="center" wrapText="1"/>
      <protection/>
    </xf>
    <xf numFmtId="0" fontId="8" fillId="55" borderId="19" xfId="144" applyFont="1" applyFill="1" applyBorder="1" applyAlignment="1">
      <alignment vertical="center" wrapText="1"/>
      <protection/>
    </xf>
    <xf numFmtId="0" fontId="27" fillId="55" borderId="19" xfId="0" applyFont="1" applyFill="1" applyBorder="1" applyAlignment="1">
      <alignment horizontal="left" vertical="center" wrapText="1"/>
    </xf>
    <xf numFmtId="49" fontId="6" fillId="55" borderId="19" xfId="137" applyNumberFormat="1" applyFont="1" applyFill="1" applyBorder="1" applyAlignment="1">
      <alignment horizontal="center" vertical="center" wrapText="1"/>
      <protection/>
    </xf>
    <xf numFmtId="0" fontId="5" fillId="55" borderId="19" xfId="0" applyFont="1" applyFill="1" applyBorder="1" applyAlignment="1">
      <alignment vertical="center" wrapText="1"/>
    </xf>
    <xf numFmtId="0" fontId="48" fillId="55" borderId="19" xfId="137" applyFont="1" applyFill="1" applyBorder="1" applyAlignment="1">
      <alignment horizontal="left" vertical="center" wrapText="1"/>
      <protection/>
    </xf>
    <xf numFmtId="0" fontId="9" fillId="55" borderId="19" xfId="137" applyFont="1" applyFill="1" applyBorder="1" applyAlignment="1">
      <alignment vertical="center" wrapText="1"/>
      <protection/>
    </xf>
    <xf numFmtId="166" fontId="7" fillId="0" borderId="19" xfId="0" applyNumberFormat="1" applyFont="1" applyBorder="1" applyAlignment="1">
      <alignment horizontal="center" vertical="center"/>
    </xf>
    <xf numFmtId="167" fontId="8" fillId="0" borderId="1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166" fontId="36" fillId="0" borderId="19" xfId="0" applyNumberFormat="1" applyFont="1" applyBorder="1" applyAlignment="1">
      <alignment horizontal="center" vertical="center"/>
    </xf>
    <xf numFmtId="167" fontId="37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6" fillId="0" borderId="19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6" fillId="0" borderId="19" xfId="0" applyFont="1" applyBorder="1" applyAlignment="1">
      <alignment horizontal="center" vertical="center"/>
    </xf>
    <xf numFmtId="167" fontId="36" fillId="0" borderId="19" xfId="0" applyNumberFormat="1" applyFont="1" applyBorder="1" applyAlignment="1">
      <alignment horizontal="center" vertical="center"/>
    </xf>
    <xf numFmtId="49" fontId="26" fillId="55" borderId="19" xfId="137" applyNumberFormat="1" applyFont="1" applyFill="1" applyBorder="1" applyAlignment="1">
      <alignment horizontal="center" vertical="center" wrapText="1"/>
      <protection/>
    </xf>
    <xf numFmtId="49" fontId="46" fillId="55" borderId="19" xfId="137" applyNumberFormat="1" applyFont="1" applyFill="1" applyBorder="1" applyAlignment="1">
      <alignment horizontal="center" vertical="center" wrapText="1"/>
      <protection/>
    </xf>
    <xf numFmtId="0" fontId="8" fillId="0" borderId="19" xfId="143" applyFont="1" applyFill="1" applyBorder="1" applyAlignment="1">
      <alignment horizontal="left" vertical="center" wrapText="1"/>
      <protection/>
    </xf>
    <xf numFmtId="49" fontId="47" fillId="55" borderId="21" xfId="137" applyNumberFormat="1" applyFont="1" applyFill="1" applyBorder="1" applyAlignment="1">
      <alignment horizontal="center" vertical="center" wrapText="1"/>
      <protection/>
    </xf>
    <xf numFmtId="49" fontId="47" fillId="55" borderId="19" xfId="137" applyNumberFormat="1" applyFont="1" applyFill="1" applyBorder="1" applyAlignment="1">
      <alignment horizontal="center" vertical="center" wrapText="1"/>
      <protection/>
    </xf>
    <xf numFmtId="0" fontId="29" fillId="55" borderId="21" xfId="0" applyFont="1" applyFill="1" applyBorder="1" applyAlignment="1">
      <alignment horizontal="center" vertical="center" wrapText="1"/>
    </xf>
    <xf numFmtId="0" fontId="26" fillId="55" borderId="19" xfId="137" applyFont="1" applyFill="1" applyBorder="1" applyAlignment="1">
      <alignment vertical="center" wrapText="1"/>
      <protection/>
    </xf>
    <xf numFmtId="49" fontId="26" fillId="55" borderId="21" xfId="137" applyNumberFormat="1" applyFont="1" applyFill="1" applyBorder="1" applyAlignment="1">
      <alignment horizontal="center" vertical="center" wrapText="1"/>
      <protection/>
    </xf>
    <xf numFmtId="0" fontId="26" fillId="55" borderId="19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left" vertical="center" wrapText="1"/>
    </xf>
    <xf numFmtId="49" fontId="47" fillId="55" borderId="21" xfId="0" applyNumberFormat="1" applyFont="1" applyFill="1" applyBorder="1" applyAlignment="1">
      <alignment horizontal="center" vertical="center" wrapText="1"/>
    </xf>
    <xf numFmtId="0" fontId="8" fillId="55" borderId="19" xfId="130" applyFont="1" applyFill="1" applyBorder="1" applyAlignment="1">
      <alignment vertical="center" wrapText="1"/>
      <protection/>
    </xf>
    <xf numFmtId="49" fontId="45" fillId="55" borderId="21" xfId="0" applyNumberFormat="1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left" vertical="center" wrapText="1"/>
    </xf>
    <xf numFmtId="0" fontId="30" fillId="55" borderId="19" xfId="0" applyFont="1" applyFill="1" applyBorder="1" applyAlignment="1">
      <alignment vertical="center" wrapText="1"/>
    </xf>
    <xf numFmtId="0" fontId="7" fillId="55" borderId="19" xfId="0" applyFont="1" applyFill="1" applyBorder="1" applyAlignment="1">
      <alignment vertical="center" wrapText="1"/>
    </xf>
    <xf numFmtId="49" fontId="7" fillId="55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55" borderId="19" xfId="130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49" fontId="45" fillId="0" borderId="19" xfId="144" applyNumberFormat="1" applyFont="1" applyFill="1" applyBorder="1" applyAlignment="1">
      <alignment horizontal="center" vertical="center" wrapText="1"/>
      <protection/>
    </xf>
    <xf numFmtId="0" fontId="6" fillId="55" borderId="21" xfId="130" applyFont="1" applyFill="1" applyBorder="1" applyAlignment="1">
      <alignment horizontal="center" vertical="center" wrapText="1"/>
      <protection/>
    </xf>
    <xf numFmtId="0" fontId="5" fillId="55" borderId="19" xfId="0" applyFont="1" applyFill="1" applyBorder="1" applyAlignment="1">
      <alignment horizontal="left" vertical="center" wrapText="1"/>
    </xf>
    <xf numFmtId="49" fontId="7" fillId="55" borderId="21" xfId="130" applyNumberFormat="1" applyFont="1" applyFill="1" applyBorder="1" applyAlignment="1">
      <alignment horizontal="center" vertical="center" wrapText="1"/>
      <protection/>
    </xf>
    <xf numFmtId="0" fontId="7" fillId="55" borderId="19" xfId="142" applyFont="1" applyFill="1" applyBorder="1" applyAlignment="1">
      <alignment horizontal="center" vertical="center" wrapText="1"/>
      <protection/>
    </xf>
    <xf numFmtId="0" fontId="26" fillId="55" borderId="21" xfId="130" applyFont="1" applyFill="1" applyBorder="1" applyAlignment="1">
      <alignment horizontal="center" vertical="center" wrapText="1"/>
      <protection/>
    </xf>
    <xf numFmtId="0" fontId="7" fillId="55" borderId="19" xfId="130" applyFont="1" applyFill="1" applyBorder="1" applyAlignment="1">
      <alignment horizontal="center" vertical="center" wrapText="1"/>
      <protection/>
    </xf>
    <xf numFmtId="0" fontId="5" fillId="55" borderId="19" xfId="130" applyFont="1" applyFill="1" applyBorder="1" applyAlignment="1">
      <alignment horizontal="center" vertical="center" wrapText="1"/>
      <protection/>
    </xf>
    <xf numFmtId="0" fontId="7" fillId="55" borderId="19" xfId="0" applyFont="1" applyFill="1" applyBorder="1" applyAlignment="1">
      <alignment horizontal="left" vertical="center" wrapText="1"/>
    </xf>
    <xf numFmtId="49" fontId="44" fillId="55" borderId="19" xfId="130" applyNumberFormat="1" applyFont="1" applyFill="1" applyBorder="1" applyAlignment="1">
      <alignment horizontal="center" vertical="center" wrapText="1"/>
      <protection/>
    </xf>
    <xf numFmtId="0" fontId="7" fillId="55" borderId="19" xfId="130" applyFont="1" applyFill="1" applyBorder="1" applyAlignment="1">
      <alignment horizontal="left" vertical="center" wrapText="1"/>
      <protection/>
    </xf>
    <xf numFmtId="0" fontId="9" fillId="55" borderId="21" xfId="0" applyFont="1" applyFill="1" applyBorder="1" applyAlignment="1">
      <alignment horizontal="left" vertical="center" wrapText="1"/>
    </xf>
    <xf numFmtId="0" fontId="26" fillId="55" borderId="21" xfId="0" applyFont="1" applyFill="1" applyBorder="1" applyAlignment="1">
      <alignment horizontal="left" vertical="center" wrapText="1"/>
    </xf>
    <xf numFmtId="0" fontId="27" fillId="55" borderId="21" xfId="0" applyFont="1" applyFill="1" applyBorder="1" applyAlignment="1">
      <alignment horizontal="left" vertical="center" wrapText="1"/>
    </xf>
    <xf numFmtId="0" fontId="9" fillId="55" borderId="21" xfId="130" applyFont="1" applyFill="1" applyBorder="1" applyAlignment="1">
      <alignment horizontal="left" vertical="center" wrapText="1"/>
      <protection/>
    </xf>
    <xf numFmtId="0" fontId="26" fillId="55" borderId="19" xfId="130" applyFont="1" applyFill="1" applyBorder="1" applyAlignment="1">
      <alignment horizontal="center" vertical="center" wrapText="1"/>
      <protection/>
    </xf>
    <xf numFmtId="0" fontId="26" fillId="55" borderId="19" xfId="137" applyFont="1" applyFill="1" applyBorder="1" applyAlignment="1">
      <alignment horizontal="center" vertical="center" wrapText="1"/>
      <protection/>
    </xf>
    <xf numFmtId="49" fontId="44" fillId="55" borderId="21" xfId="0" applyNumberFormat="1" applyFont="1" applyFill="1" applyBorder="1" applyAlignment="1">
      <alignment horizontal="center" vertical="center" wrapText="1"/>
    </xf>
    <xf numFmtId="49" fontId="35" fillId="55" borderId="21" xfId="140" applyNumberFormat="1" applyFont="1" applyFill="1" applyBorder="1" applyAlignment="1">
      <alignment horizontal="center" vertical="center" wrapText="1"/>
      <protection/>
    </xf>
    <xf numFmtId="49" fontId="47" fillId="55" borderId="21" xfId="139" applyNumberFormat="1" applyFont="1" applyFill="1" applyBorder="1" applyAlignment="1">
      <alignment horizontal="center" vertical="center" wrapText="1"/>
      <protection/>
    </xf>
    <xf numFmtId="49" fontId="6" fillId="55" borderId="21" xfId="139" applyNumberFormat="1" applyFont="1" applyFill="1" applyBorder="1" applyAlignment="1">
      <alignment horizontal="center" vertical="center" wrapText="1"/>
      <protection/>
    </xf>
    <xf numFmtId="49" fontId="46" fillId="55" borderId="21" xfId="139" applyNumberFormat="1" applyFont="1" applyFill="1" applyBorder="1" applyAlignment="1">
      <alignment horizontal="center" vertical="center" wrapText="1"/>
      <protection/>
    </xf>
    <xf numFmtId="49" fontId="26" fillId="55" borderId="21" xfId="139" applyNumberFormat="1" applyFont="1" applyFill="1" applyBorder="1" applyAlignment="1">
      <alignment horizontal="center" vertical="center" wrapText="1"/>
      <protection/>
    </xf>
    <xf numFmtId="49" fontId="46" fillId="55" borderId="19" xfId="139" applyNumberFormat="1" applyFont="1" applyFill="1" applyBorder="1" applyAlignment="1">
      <alignment horizontal="center" vertical="center" wrapText="1"/>
      <protection/>
    </xf>
    <xf numFmtId="49" fontId="26" fillId="55" borderId="19" xfId="139" applyNumberFormat="1" applyFont="1" applyFill="1" applyBorder="1" applyAlignment="1">
      <alignment horizontal="center" vertical="center" wrapText="1"/>
      <protection/>
    </xf>
    <xf numFmtId="0" fontId="8" fillId="55" borderId="21" xfId="0" applyFont="1" applyFill="1" applyBorder="1" applyAlignment="1">
      <alignment horizontal="left" vertical="center" wrapText="1"/>
    </xf>
    <xf numFmtId="0" fontId="8" fillId="55" borderId="21" xfId="130" applyFont="1" applyFill="1" applyBorder="1" applyAlignment="1">
      <alignment horizontal="left" vertical="center" wrapText="1"/>
      <protection/>
    </xf>
    <xf numFmtId="0" fontId="7" fillId="55" borderId="19" xfId="145" applyFont="1" applyFill="1" applyBorder="1" applyAlignment="1">
      <alignment horizontal="center" vertical="center" wrapText="1"/>
      <protection/>
    </xf>
    <xf numFmtId="0" fontId="7" fillId="55" borderId="21" xfId="142" applyFont="1" applyFill="1" applyBorder="1" applyAlignment="1">
      <alignment horizontal="center" vertical="center" wrapText="1"/>
      <protection/>
    </xf>
    <xf numFmtId="0" fontId="7" fillId="55" borderId="21" xfId="130" applyFont="1" applyFill="1" applyBorder="1" applyAlignment="1">
      <alignment horizontal="center" vertical="center" wrapText="1"/>
      <protection/>
    </xf>
    <xf numFmtId="0" fontId="7" fillId="55" borderId="21" xfId="0" applyFont="1" applyFill="1" applyBorder="1" applyAlignment="1">
      <alignment horizontal="left" vertical="center" wrapText="1"/>
    </xf>
    <xf numFmtId="0" fontId="6" fillId="55" borderId="21" xfId="0" applyFont="1" applyFill="1" applyBorder="1" applyAlignment="1">
      <alignment horizontal="left" vertical="center" wrapText="1"/>
    </xf>
    <xf numFmtId="49" fontId="45" fillId="55" borderId="19" xfId="130" applyNumberFormat="1" applyFont="1" applyFill="1" applyBorder="1" applyAlignment="1">
      <alignment horizontal="center" vertical="center" wrapText="1"/>
      <protection/>
    </xf>
    <xf numFmtId="49" fontId="45" fillId="55" borderId="19" xfId="0" applyNumberFormat="1" applyFont="1" applyFill="1" applyBorder="1" applyAlignment="1">
      <alignment horizontal="center" vertical="center" wrapText="1"/>
    </xf>
    <xf numFmtId="0" fontId="7" fillId="55" borderId="19" xfId="144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left" vertical="center" wrapText="1"/>
    </xf>
    <xf numFmtId="0" fontId="5" fillId="55" borderId="19" xfId="144" applyFont="1" applyFill="1" applyBorder="1" applyAlignment="1">
      <alignment horizontal="center" vertical="center" wrapText="1"/>
      <protection/>
    </xf>
    <xf numFmtId="49" fontId="5" fillId="55" borderId="19" xfId="130" applyNumberFormat="1" applyFont="1" applyFill="1" applyBorder="1" applyAlignment="1">
      <alignment horizontal="center" vertical="center" wrapText="1"/>
      <protection/>
    </xf>
    <xf numFmtId="49" fontId="35" fillId="55" borderId="19" xfId="140" applyNumberFormat="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49" fontId="45" fillId="55" borderId="21" xfId="144" applyNumberFormat="1" applyFont="1" applyFill="1" applyBorder="1" applyAlignment="1">
      <alignment horizontal="center" vertical="center" wrapText="1"/>
      <protection/>
    </xf>
    <xf numFmtId="0" fontId="7" fillId="55" borderId="21" xfId="144" applyFont="1" applyFill="1" applyBorder="1" applyAlignment="1">
      <alignment horizontal="center" vertical="center" wrapText="1"/>
      <protection/>
    </xf>
    <xf numFmtId="49" fontId="47" fillId="55" borderId="19" xfId="139" applyNumberFormat="1" applyFont="1" applyFill="1" applyBorder="1" applyAlignment="1">
      <alignment horizontal="center" vertical="center" wrapText="1"/>
      <protection/>
    </xf>
    <xf numFmtId="49" fontId="6" fillId="55" borderId="19" xfId="139" applyNumberFormat="1" applyFont="1" applyFill="1" applyBorder="1" applyAlignment="1">
      <alignment horizontal="center" vertical="center" wrapText="1"/>
      <protection/>
    </xf>
    <xf numFmtId="49" fontId="6" fillId="55" borderId="21" xfId="137" applyNumberFormat="1" applyFont="1" applyFill="1" applyBorder="1" applyAlignment="1">
      <alignment horizontal="center" vertical="center" wrapText="1"/>
      <protection/>
    </xf>
    <xf numFmtId="0" fontId="31" fillId="55" borderId="19" xfId="146" applyFont="1" applyFill="1" applyBorder="1" applyAlignment="1">
      <alignment horizontal="left" vertical="center" wrapText="1"/>
      <protection/>
    </xf>
    <xf numFmtId="49" fontId="34" fillId="55" borderId="21" xfId="133" applyNumberFormat="1" applyFont="1" applyFill="1" applyBorder="1" applyAlignment="1">
      <alignment horizontal="center" vertical="center" wrapText="1"/>
      <protection/>
    </xf>
    <xf numFmtId="0" fontId="3" fillId="55" borderId="21" xfId="145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7" fillId="55" borderId="19" xfId="0" applyFont="1" applyFill="1" applyBorder="1" applyAlignment="1">
      <alignment horizontal="left" vertical="center" wrapText="1"/>
    </xf>
    <xf numFmtId="0" fontId="37" fillId="55" borderId="21" xfId="0" applyFont="1" applyFill="1" applyBorder="1" applyAlignment="1">
      <alignment horizontal="left" vertical="center" wrapText="1"/>
    </xf>
    <xf numFmtId="0" fontId="53" fillId="55" borderId="21" xfId="0" applyFont="1" applyFill="1" applyBorder="1" applyAlignment="1">
      <alignment horizontal="center" vertical="center" wrapText="1"/>
    </xf>
    <xf numFmtId="0" fontId="37" fillId="55" borderId="19" xfId="130" applyFont="1" applyFill="1" applyBorder="1" applyAlignment="1">
      <alignment horizontal="left" vertical="center" wrapText="1"/>
      <protection/>
    </xf>
    <xf numFmtId="49" fontId="54" fillId="55" borderId="21" xfId="137" applyNumberFormat="1" applyFont="1" applyFill="1" applyBorder="1" applyAlignment="1">
      <alignment horizontal="center" vertical="center" wrapText="1"/>
      <protection/>
    </xf>
    <xf numFmtId="49" fontId="53" fillId="55" borderId="21" xfId="137" applyNumberFormat="1" applyFont="1" applyFill="1" applyBorder="1" applyAlignment="1">
      <alignment horizontal="center" vertical="center" wrapText="1"/>
      <protection/>
    </xf>
    <xf numFmtId="0" fontId="36" fillId="55" borderId="19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167" fontId="36" fillId="0" borderId="0" xfId="0" applyNumberFormat="1" applyFont="1" applyAlignment="1">
      <alignment horizontal="center" vertical="center"/>
    </xf>
    <xf numFmtId="0" fontId="37" fillId="55" borderId="19" xfId="130" applyFont="1" applyFill="1" applyBorder="1" applyAlignment="1">
      <alignment horizontal="left" vertical="center" wrapText="1"/>
      <protection/>
    </xf>
    <xf numFmtId="49" fontId="36" fillId="55" borderId="21" xfId="130" applyNumberFormat="1" applyFont="1" applyFill="1" applyBorder="1" applyAlignment="1">
      <alignment horizontal="center" vertical="center" wrapText="1"/>
      <protection/>
    </xf>
    <xf numFmtId="0" fontId="36" fillId="55" borderId="21" xfId="130" applyFont="1" applyFill="1" applyBorder="1" applyAlignment="1">
      <alignment horizontal="center" vertical="center" wrapText="1"/>
      <protection/>
    </xf>
    <xf numFmtId="0" fontId="38" fillId="55" borderId="19" xfId="146" applyFont="1" applyFill="1" applyBorder="1" applyAlignment="1">
      <alignment horizontal="left" vertical="center" wrapText="1"/>
      <protection/>
    </xf>
    <xf numFmtId="49" fontId="40" fillId="55" borderId="21" xfId="133" applyNumberFormat="1" applyFont="1" applyFill="1" applyBorder="1" applyAlignment="1">
      <alignment horizontal="center" vertical="center" wrapText="1"/>
      <protection/>
    </xf>
    <xf numFmtId="0" fontId="39" fillId="55" borderId="21" xfId="145" applyFont="1" applyFill="1" applyBorder="1" applyAlignment="1">
      <alignment horizontal="center" vertical="center" wrapText="1"/>
      <protection/>
    </xf>
    <xf numFmtId="0" fontId="36" fillId="55" borderId="21" xfId="0" applyFont="1" applyFill="1" applyBorder="1" applyAlignment="1">
      <alignment horizontal="center" vertical="center" wrapText="1"/>
    </xf>
    <xf numFmtId="0" fontId="36" fillId="55" borderId="19" xfId="0" applyFont="1" applyFill="1" applyBorder="1" applyAlignment="1">
      <alignment vertical="center" wrapText="1"/>
    </xf>
    <xf numFmtId="49" fontId="55" fillId="55" borderId="21" xfId="144" applyNumberFormat="1" applyFont="1" applyFill="1" applyBorder="1" applyAlignment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vertical="center" wrapText="1"/>
    </xf>
    <xf numFmtId="0" fontId="7" fillId="0" borderId="19" xfId="145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textRotation="90"/>
    </xf>
    <xf numFmtId="0" fontId="36" fillId="0" borderId="29" xfId="0" applyFont="1" applyBorder="1" applyAlignment="1">
      <alignment horizontal="center" vertical="center" textRotation="90"/>
    </xf>
    <xf numFmtId="0" fontId="29" fillId="0" borderId="21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167" fontId="48" fillId="0" borderId="19" xfId="0" applyNumberFormat="1" applyFont="1" applyBorder="1" applyAlignment="1">
      <alignment horizontal="center" vertical="center"/>
    </xf>
    <xf numFmtId="167" fontId="29" fillId="0" borderId="19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0" fontId="29" fillId="0" borderId="21" xfId="0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/>
    </xf>
    <xf numFmtId="167" fontId="48" fillId="0" borderId="21" xfId="0" applyNumberFormat="1" applyFont="1" applyBorder="1" applyAlignment="1">
      <alignment horizontal="center" vertical="center"/>
    </xf>
    <xf numFmtId="167" fontId="2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55" borderId="21" xfId="143" applyFont="1" applyFill="1" applyBorder="1" applyAlignment="1">
      <alignment horizontal="left" vertical="center" wrapText="1"/>
      <protection/>
    </xf>
    <xf numFmtId="0" fontId="29" fillId="0" borderId="21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67" fontId="48" fillId="0" borderId="31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7" fontId="48" fillId="0" borderId="2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5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textRotation="90" wrapText="1"/>
    </xf>
    <xf numFmtId="0" fontId="51" fillId="0" borderId="25" xfId="0" applyFont="1" applyBorder="1" applyAlignment="1">
      <alignment horizontal="center" vertical="center" textRotation="90" wrapText="1"/>
    </xf>
    <xf numFmtId="0" fontId="51" fillId="0" borderId="2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/>
    </xf>
    <xf numFmtId="0" fontId="37" fillId="0" borderId="19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textRotation="90"/>
    </xf>
    <xf numFmtId="0" fontId="37" fillId="0" borderId="38" xfId="0" applyFont="1" applyBorder="1" applyAlignment="1">
      <alignment horizontal="center" vertical="center" textRotation="90"/>
    </xf>
    <xf numFmtId="0" fontId="37" fillId="0" borderId="30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48" fillId="0" borderId="22" xfId="0" applyFont="1" applyBorder="1" applyAlignment="1">
      <alignment horizontal="center" vertical="center" textRotation="90" wrapText="1"/>
    </xf>
    <xf numFmtId="0" fontId="48" fillId="0" borderId="25" xfId="0" applyFont="1" applyBorder="1" applyAlignment="1">
      <alignment horizontal="center" vertical="center" textRotation="90" wrapText="1"/>
    </xf>
    <xf numFmtId="0" fontId="48" fillId="0" borderId="2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textRotation="90"/>
    </xf>
    <xf numFmtId="0" fontId="37" fillId="0" borderId="22" xfId="0" applyFont="1" applyBorder="1" applyAlignment="1">
      <alignment horizontal="center" vertical="center" textRotation="90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</cellXfs>
  <cellStyles count="152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Hyperlink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2 2 2" xfId="132"/>
    <cellStyle name="Обычный 2_Выездка ноябрь 2010 г." xfId="133"/>
    <cellStyle name="Обычный 3" xfId="134"/>
    <cellStyle name="Обычный 3 2" xfId="135"/>
    <cellStyle name="Обычный 3 3" xfId="136"/>
    <cellStyle name="Обычный 4" xfId="137"/>
    <cellStyle name="Обычный 4 2" xfId="138"/>
    <cellStyle name="Обычный 4 3" xfId="139"/>
    <cellStyle name="Обычный 5" xfId="140"/>
    <cellStyle name="Обычный 5 2" xfId="141"/>
    <cellStyle name="Обычный_Выездка ноябрь 2010 г. 2" xfId="142"/>
    <cellStyle name="Обычный_Детские выездка.xls5" xfId="143"/>
    <cellStyle name="Обычный_Россия (В) юниоры" xfId="144"/>
    <cellStyle name="Обычный_Тех.рез.езда молод.лош." xfId="145"/>
    <cellStyle name="Обычный_ЧМ выездка" xfId="146"/>
    <cellStyle name="Followed Hyperlink" xfId="147"/>
    <cellStyle name="Плохой" xfId="148"/>
    <cellStyle name="Плохой 2" xfId="149"/>
    <cellStyle name="Пояснение" xfId="150"/>
    <cellStyle name="Пояснение 2" xfId="151"/>
    <cellStyle name="Примечание" xfId="152"/>
    <cellStyle name="Примечание 2" xfId="153"/>
    <cellStyle name="Percent" xfId="154"/>
    <cellStyle name="Процентный 2" xfId="155"/>
    <cellStyle name="Связанная ячейка" xfId="156"/>
    <cellStyle name="Связанная ячейка 2" xfId="157"/>
    <cellStyle name="Текст предупреждения" xfId="158"/>
    <cellStyle name="Текст предупреждения 2" xfId="159"/>
    <cellStyle name="Comma" xfId="160"/>
    <cellStyle name="Comma [0]" xfId="161"/>
    <cellStyle name="Финансовый 2" xfId="162"/>
    <cellStyle name="Финансовый 3" xfId="163"/>
    <cellStyle name="Хороший" xfId="164"/>
    <cellStyle name="Хороший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1</xdr:col>
      <xdr:colOff>1009650</xdr:colOff>
      <xdr:row>2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1</xdr:col>
      <xdr:colOff>1009650</xdr:colOff>
      <xdr:row>2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714375</xdr:colOff>
      <xdr:row>3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</xdr:rowOff>
    </xdr:from>
    <xdr:to>
      <xdr:col>1</xdr:col>
      <xdr:colOff>828675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619125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\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70" zoomScaleNormal="75" zoomScaleSheetLayoutView="70" workbookViewId="0" topLeftCell="A1">
      <selection activeCell="G10" sqref="G10"/>
    </sheetView>
  </sheetViews>
  <sheetFormatPr defaultColWidth="9.00390625" defaultRowHeight="12.75"/>
  <cols>
    <col min="1" max="1" width="4.75390625" style="3" customWidth="1"/>
    <col min="2" max="2" width="17.25390625" style="3" customWidth="1"/>
    <col min="3" max="3" width="17.25390625" style="3" hidden="1" customWidth="1"/>
    <col min="4" max="4" width="5.75390625" style="3" customWidth="1"/>
    <col min="5" max="5" width="31.625" style="3" customWidth="1"/>
    <col min="6" max="6" width="11.125" style="3" customWidth="1"/>
    <col min="7" max="7" width="12.875" style="3" customWidth="1"/>
    <col min="8" max="8" width="18.75390625" style="3" customWidth="1"/>
    <col min="9" max="9" width="7.00390625" style="3" customWidth="1"/>
    <col min="10" max="10" width="8.00390625" style="3" customWidth="1"/>
    <col min="11" max="11" width="3.875" style="3" customWidth="1"/>
    <col min="12" max="12" width="7.00390625" style="3" customWidth="1"/>
    <col min="13" max="13" width="8.125" style="3" customWidth="1"/>
    <col min="14" max="14" width="4.25390625" style="3" customWidth="1"/>
    <col min="15" max="15" width="6.625" style="3" customWidth="1"/>
    <col min="16" max="16" width="8.125" style="3" customWidth="1"/>
    <col min="17" max="18" width="5.00390625" style="3" customWidth="1"/>
    <col min="19" max="19" width="7.25390625" style="3" customWidth="1"/>
    <col min="20" max="20" width="8.375" style="3" customWidth="1"/>
    <col min="21" max="22" width="9.125" style="3" customWidth="1"/>
    <col min="23" max="23" width="9.125" style="4" customWidth="1"/>
    <col min="24" max="16384" width="9.125" style="3" customWidth="1"/>
  </cols>
  <sheetData>
    <row r="1" spans="1:24" ht="25.5" customHeight="1">
      <c r="A1" s="206" t="s">
        <v>175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W1" s="3"/>
      <c r="X1" s="4"/>
    </row>
    <row r="2" spans="1:24" ht="15" customHeight="1">
      <c r="A2" s="207" t="s">
        <v>17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W2" s="3"/>
      <c r="X2" s="4"/>
    </row>
    <row r="3" spans="1:24" ht="22.5" customHeight="1">
      <c r="A3" s="207" t="s">
        <v>16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W3" s="3"/>
      <c r="X3" s="4"/>
    </row>
    <row r="4" spans="1:24" ht="18.75" customHeight="1">
      <c r="A4" s="208" t="s">
        <v>192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W4" s="3"/>
      <c r="X4" s="4"/>
    </row>
    <row r="5" spans="1:24" ht="22.5" customHeight="1">
      <c r="A5" s="185" t="s">
        <v>18</v>
      </c>
      <c r="B5" s="185"/>
      <c r="C5" s="7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85" t="s">
        <v>177</v>
      </c>
      <c r="S5" s="185"/>
      <c r="T5" s="185"/>
      <c r="W5" s="3"/>
      <c r="X5" s="4"/>
    </row>
    <row r="6" spans="1:20" ht="12.75" customHeight="1">
      <c r="A6" s="187" t="s">
        <v>19</v>
      </c>
      <c r="B6" s="186" t="s">
        <v>20</v>
      </c>
      <c r="C6" s="71"/>
      <c r="D6" s="190" t="s">
        <v>9</v>
      </c>
      <c r="E6" s="186" t="s">
        <v>73</v>
      </c>
      <c r="F6" s="196" t="s">
        <v>22</v>
      </c>
      <c r="G6" s="196" t="s">
        <v>23</v>
      </c>
      <c r="H6" s="186" t="s">
        <v>0</v>
      </c>
      <c r="I6" s="193" t="s">
        <v>1</v>
      </c>
      <c r="J6" s="194"/>
      <c r="K6" s="194"/>
      <c r="L6" s="194"/>
      <c r="M6" s="194"/>
      <c r="N6" s="194"/>
      <c r="O6" s="194"/>
      <c r="P6" s="194"/>
      <c r="Q6" s="195"/>
      <c r="R6" s="203" t="s">
        <v>8</v>
      </c>
      <c r="S6" s="190" t="s">
        <v>2</v>
      </c>
      <c r="T6" s="190" t="s">
        <v>3</v>
      </c>
    </row>
    <row r="7" spans="1:20" ht="20.25" customHeight="1">
      <c r="A7" s="188"/>
      <c r="B7" s="186"/>
      <c r="C7" s="72"/>
      <c r="D7" s="191"/>
      <c r="E7" s="186"/>
      <c r="F7" s="197"/>
      <c r="G7" s="197"/>
      <c r="H7" s="186"/>
      <c r="I7" s="199" t="s">
        <v>14</v>
      </c>
      <c r="J7" s="200"/>
      <c r="K7" s="201"/>
      <c r="L7" s="186" t="s">
        <v>7</v>
      </c>
      <c r="M7" s="186"/>
      <c r="N7" s="186"/>
      <c r="O7" s="186" t="s">
        <v>6</v>
      </c>
      <c r="P7" s="186"/>
      <c r="Q7" s="186"/>
      <c r="R7" s="204"/>
      <c r="S7" s="191"/>
      <c r="T7" s="191"/>
    </row>
    <row r="8" spans="1:20" ht="33" customHeight="1">
      <c r="A8" s="189"/>
      <c r="B8" s="186"/>
      <c r="C8" s="73"/>
      <c r="D8" s="192"/>
      <c r="E8" s="186"/>
      <c r="F8" s="198"/>
      <c r="G8" s="198"/>
      <c r="H8" s="186"/>
      <c r="I8" s="6" t="s">
        <v>4</v>
      </c>
      <c r="J8" s="7" t="s">
        <v>5</v>
      </c>
      <c r="K8" s="8" t="s">
        <v>15</v>
      </c>
      <c r="L8" s="6" t="s">
        <v>4</v>
      </c>
      <c r="M8" s="7" t="s">
        <v>5</v>
      </c>
      <c r="N8" s="8" t="s">
        <v>15</v>
      </c>
      <c r="O8" s="6" t="s">
        <v>4</v>
      </c>
      <c r="P8" s="7" t="s">
        <v>5</v>
      </c>
      <c r="Q8" s="8" t="s">
        <v>15</v>
      </c>
      <c r="R8" s="205"/>
      <c r="S8" s="192"/>
      <c r="T8" s="192"/>
    </row>
    <row r="9" spans="1:20" ht="24.7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4.75" customHeight="1">
      <c r="A10" s="69">
        <v>1</v>
      </c>
      <c r="B10" s="21" t="s">
        <v>146</v>
      </c>
      <c r="C10" s="101"/>
      <c r="D10" s="22" t="s">
        <v>136</v>
      </c>
      <c r="E10" s="21" t="s">
        <v>164</v>
      </c>
      <c r="F10" s="64" t="s">
        <v>165</v>
      </c>
      <c r="G10" s="82" t="s">
        <v>194</v>
      </c>
      <c r="H10" s="82" t="s">
        <v>193</v>
      </c>
      <c r="I10" s="42">
        <v>242</v>
      </c>
      <c r="J10" s="43">
        <f>I10/3.8</f>
        <v>63.684210526315795</v>
      </c>
      <c r="K10" s="44">
        <v>1</v>
      </c>
      <c r="L10" s="42">
        <v>233.5</v>
      </c>
      <c r="M10" s="43">
        <f>L10/3.8</f>
        <v>61.44736842105264</v>
      </c>
      <c r="N10" s="44">
        <v>1</v>
      </c>
      <c r="O10" s="42">
        <v>219</v>
      </c>
      <c r="P10" s="43">
        <f>O10/3.8</f>
        <v>57.631578947368425</v>
      </c>
      <c r="Q10" s="44">
        <v>3</v>
      </c>
      <c r="R10" s="42"/>
      <c r="S10" s="42">
        <f>SUM(I10+L10+O10)</f>
        <v>694.5</v>
      </c>
      <c r="T10" s="43">
        <f>S10/3.8/3</f>
        <v>60.92105263157895</v>
      </c>
    </row>
    <row r="11" spans="1:20" ht="24.75" customHeight="1">
      <c r="A11" s="69">
        <v>2</v>
      </c>
      <c r="B11" s="21" t="s">
        <v>143</v>
      </c>
      <c r="C11" s="101"/>
      <c r="D11" s="23" t="s">
        <v>136</v>
      </c>
      <c r="E11" s="123" t="s">
        <v>144</v>
      </c>
      <c r="F11" s="24" t="s">
        <v>138</v>
      </c>
      <c r="G11" s="153" t="s">
        <v>139</v>
      </c>
      <c r="H11" s="13" t="s">
        <v>12</v>
      </c>
      <c r="I11" s="154">
        <v>231.5</v>
      </c>
      <c r="J11" s="43">
        <f>I11/3.8</f>
        <v>60.92105263157895</v>
      </c>
      <c r="K11" s="44">
        <v>2</v>
      </c>
      <c r="L11" s="42">
        <v>209</v>
      </c>
      <c r="M11" s="43">
        <f>L11/3.8</f>
        <v>55</v>
      </c>
      <c r="N11" s="44">
        <v>3</v>
      </c>
      <c r="O11" s="42">
        <v>224.5</v>
      </c>
      <c r="P11" s="43">
        <f>O11/3.8</f>
        <v>59.078947368421055</v>
      </c>
      <c r="Q11" s="44">
        <v>1</v>
      </c>
      <c r="R11" s="42"/>
      <c r="S11" s="42">
        <f>SUM(I11+L11+O11)</f>
        <v>665</v>
      </c>
      <c r="T11" s="43">
        <f>S11/3.8/3</f>
        <v>58.333333333333336</v>
      </c>
    </row>
    <row r="12" spans="1:20" ht="36.75" customHeight="1">
      <c r="A12" s="47">
        <v>3</v>
      </c>
      <c r="B12" s="84" t="s">
        <v>145</v>
      </c>
      <c r="C12" s="106"/>
      <c r="D12" s="23" t="s">
        <v>136</v>
      </c>
      <c r="E12" s="63" t="s">
        <v>65</v>
      </c>
      <c r="F12" s="35" t="s">
        <v>37</v>
      </c>
      <c r="G12" s="110" t="s">
        <v>38</v>
      </c>
      <c r="H12" s="13" t="s">
        <v>12</v>
      </c>
      <c r="I12" s="154">
        <v>221</v>
      </c>
      <c r="J12" s="43">
        <f>I12/3.8</f>
        <v>58.15789473684211</v>
      </c>
      <c r="K12" s="44">
        <v>3</v>
      </c>
      <c r="L12" s="42">
        <v>214.5</v>
      </c>
      <c r="M12" s="43">
        <f>L12/3.8</f>
        <v>56.44736842105264</v>
      </c>
      <c r="N12" s="44">
        <v>2</v>
      </c>
      <c r="O12" s="42">
        <v>220.5</v>
      </c>
      <c r="P12" s="43">
        <f>O12/3.8</f>
        <v>58.026315789473685</v>
      </c>
      <c r="Q12" s="44">
        <v>2</v>
      </c>
      <c r="R12" s="42"/>
      <c r="S12" s="42">
        <f>SUM(I12+L12+O12)</f>
        <v>656</v>
      </c>
      <c r="T12" s="43">
        <f>S12/3.8/3</f>
        <v>57.543859649122815</v>
      </c>
    </row>
    <row r="13" spans="1:20" s="75" customFormat="1" ht="42.75" customHeight="1">
      <c r="A13" s="202" t="s">
        <v>178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</row>
  </sheetData>
  <sheetProtection/>
  <mergeCells count="21">
    <mergeCell ref="A1:T1"/>
    <mergeCell ref="A2:T2"/>
    <mergeCell ref="A3:T3"/>
    <mergeCell ref="A4:T4"/>
    <mergeCell ref="R5:T5"/>
    <mergeCell ref="T6:T8"/>
    <mergeCell ref="I7:K7"/>
    <mergeCell ref="F6:F8"/>
    <mergeCell ref="A13:T13"/>
    <mergeCell ref="R6:R8"/>
    <mergeCell ref="S6:S8"/>
    <mergeCell ref="A5:B5"/>
    <mergeCell ref="H6:H8"/>
    <mergeCell ref="A6:A8"/>
    <mergeCell ref="B6:B8"/>
    <mergeCell ref="D6:D8"/>
    <mergeCell ref="I6:Q6"/>
    <mergeCell ref="E6:E8"/>
    <mergeCell ref="L7:N7"/>
    <mergeCell ref="O7:Q7"/>
    <mergeCell ref="G6:G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view="pageBreakPreview" zoomScale="70" zoomScaleNormal="75" zoomScaleSheetLayoutView="70" workbookViewId="0" topLeftCell="A8">
      <selection activeCell="A13" sqref="A13"/>
    </sheetView>
  </sheetViews>
  <sheetFormatPr defaultColWidth="9.00390625" defaultRowHeight="12.75"/>
  <cols>
    <col min="1" max="1" width="4.75390625" style="3" customWidth="1"/>
    <col min="2" max="2" width="17.25390625" style="3" customWidth="1"/>
    <col min="3" max="3" width="17.25390625" style="3" hidden="1" customWidth="1"/>
    <col min="4" max="4" width="5.75390625" style="3" customWidth="1"/>
    <col min="5" max="5" width="31.625" style="3" customWidth="1"/>
    <col min="6" max="6" width="11.125" style="3" customWidth="1"/>
    <col min="7" max="7" width="12.875" style="3" customWidth="1"/>
    <col min="8" max="8" width="18.75390625" style="3" customWidth="1"/>
    <col min="9" max="9" width="7.00390625" style="3" customWidth="1"/>
    <col min="10" max="10" width="8.00390625" style="3" customWidth="1"/>
    <col min="11" max="11" width="4.625" style="3" customWidth="1"/>
    <col min="12" max="12" width="7.00390625" style="3" customWidth="1"/>
    <col min="13" max="13" width="8.125" style="3" customWidth="1"/>
    <col min="14" max="14" width="4.25390625" style="3" customWidth="1"/>
    <col min="15" max="15" width="6.625" style="3" customWidth="1"/>
    <col min="16" max="16" width="8.125" style="3" customWidth="1"/>
    <col min="17" max="18" width="5.00390625" style="3" customWidth="1"/>
    <col min="19" max="19" width="7.25390625" style="3" customWidth="1"/>
    <col min="20" max="20" width="8.375" style="3" customWidth="1"/>
    <col min="21" max="22" width="9.125" style="3" customWidth="1"/>
    <col min="23" max="23" width="9.125" style="4" customWidth="1"/>
    <col min="24" max="16384" width="9.125" style="3" customWidth="1"/>
  </cols>
  <sheetData>
    <row r="1" spans="1:24" ht="25.5" customHeight="1">
      <c r="A1" s="206" t="s">
        <v>175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W1" s="3"/>
      <c r="X1" s="4"/>
    </row>
    <row r="2" spans="1:24" ht="15" customHeight="1">
      <c r="A2" s="207" t="s">
        <v>17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W2" s="3"/>
      <c r="X2" s="4"/>
    </row>
    <row r="3" spans="1:24" ht="22.5" customHeight="1">
      <c r="A3" s="207" t="s">
        <v>142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W3" s="3"/>
      <c r="X3" s="4"/>
    </row>
    <row r="4" spans="1:24" ht="18.75" customHeight="1">
      <c r="A4" s="208" t="s">
        <v>176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W4" s="3"/>
      <c r="X4" s="4"/>
    </row>
    <row r="5" spans="1:24" ht="22.5" customHeight="1">
      <c r="A5" s="185" t="s">
        <v>18</v>
      </c>
      <c r="B5" s="185"/>
      <c r="C5" s="1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85" t="s">
        <v>177</v>
      </c>
      <c r="S5" s="185"/>
      <c r="T5" s="185"/>
      <c r="W5" s="3"/>
      <c r="X5" s="4"/>
    </row>
    <row r="6" spans="1:20" ht="12.75" customHeight="1">
      <c r="A6" s="187" t="s">
        <v>19</v>
      </c>
      <c r="B6" s="186" t="s">
        <v>20</v>
      </c>
      <c r="C6" s="111"/>
      <c r="D6" s="190" t="s">
        <v>9</v>
      </c>
      <c r="E6" s="186" t="s">
        <v>73</v>
      </c>
      <c r="F6" s="196" t="s">
        <v>22</v>
      </c>
      <c r="G6" s="196" t="s">
        <v>23</v>
      </c>
      <c r="H6" s="186" t="s">
        <v>0</v>
      </c>
      <c r="I6" s="193" t="s">
        <v>1</v>
      </c>
      <c r="J6" s="194"/>
      <c r="K6" s="194"/>
      <c r="L6" s="194"/>
      <c r="M6" s="194"/>
      <c r="N6" s="194"/>
      <c r="O6" s="194"/>
      <c r="P6" s="194"/>
      <c r="Q6" s="195"/>
      <c r="R6" s="203" t="s">
        <v>8</v>
      </c>
      <c r="S6" s="190" t="s">
        <v>2</v>
      </c>
      <c r="T6" s="190" t="s">
        <v>3</v>
      </c>
    </row>
    <row r="7" spans="1:20" ht="20.25" customHeight="1">
      <c r="A7" s="188"/>
      <c r="B7" s="186"/>
      <c r="C7" s="112"/>
      <c r="D7" s="191"/>
      <c r="E7" s="186"/>
      <c r="F7" s="197"/>
      <c r="G7" s="197"/>
      <c r="H7" s="186"/>
      <c r="I7" s="199" t="s">
        <v>14</v>
      </c>
      <c r="J7" s="200"/>
      <c r="K7" s="201"/>
      <c r="L7" s="186" t="s">
        <v>7</v>
      </c>
      <c r="M7" s="186"/>
      <c r="N7" s="186"/>
      <c r="O7" s="186" t="s">
        <v>6</v>
      </c>
      <c r="P7" s="186"/>
      <c r="Q7" s="186"/>
      <c r="R7" s="204"/>
      <c r="S7" s="191"/>
      <c r="T7" s="191"/>
    </row>
    <row r="8" spans="1:20" ht="33" customHeight="1">
      <c r="A8" s="189"/>
      <c r="B8" s="186"/>
      <c r="C8" s="113"/>
      <c r="D8" s="192"/>
      <c r="E8" s="186"/>
      <c r="F8" s="198"/>
      <c r="G8" s="198"/>
      <c r="H8" s="186"/>
      <c r="I8" s="6" t="s">
        <v>4</v>
      </c>
      <c r="J8" s="7" t="s">
        <v>5</v>
      </c>
      <c r="K8" s="8" t="s">
        <v>15</v>
      </c>
      <c r="L8" s="6" t="s">
        <v>4</v>
      </c>
      <c r="M8" s="7" t="s">
        <v>5</v>
      </c>
      <c r="N8" s="8" t="s">
        <v>15</v>
      </c>
      <c r="O8" s="6" t="s">
        <v>4</v>
      </c>
      <c r="P8" s="7" t="s">
        <v>5</v>
      </c>
      <c r="Q8" s="8" t="s">
        <v>15</v>
      </c>
      <c r="R8" s="205"/>
      <c r="S8" s="192"/>
      <c r="T8" s="192"/>
    </row>
    <row r="9" spans="1:20" ht="24.75" customHeight="1">
      <c r="A9" s="209" t="s">
        <v>182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</row>
    <row r="10" spans="1:20" ht="30" customHeight="1">
      <c r="A10" s="69"/>
      <c r="B10" s="21" t="s">
        <v>147</v>
      </c>
      <c r="C10" s="79" t="s">
        <v>99</v>
      </c>
      <c r="D10" s="23">
        <v>1</v>
      </c>
      <c r="E10" s="63" t="s">
        <v>95</v>
      </c>
      <c r="F10" s="124" t="s">
        <v>96</v>
      </c>
      <c r="G10" s="104" t="s">
        <v>97</v>
      </c>
      <c r="H10" s="13" t="s">
        <v>98</v>
      </c>
      <c r="I10" s="132">
        <v>223.5</v>
      </c>
      <c r="J10" s="43">
        <f>I10/3.6</f>
        <v>62.08333333333333</v>
      </c>
      <c r="K10" s="44"/>
      <c r="L10" s="42">
        <v>231</v>
      </c>
      <c r="M10" s="43">
        <f>L10/3.6</f>
        <v>64.16666666666667</v>
      </c>
      <c r="N10" s="44"/>
      <c r="O10" s="42">
        <v>233</v>
      </c>
      <c r="P10" s="43">
        <f>O10/3.6</f>
        <v>64.72222222222221</v>
      </c>
      <c r="Q10" s="44"/>
      <c r="R10" s="42"/>
      <c r="S10" s="42">
        <f>SUM(I10+L10+O10)</f>
        <v>687.5</v>
      </c>
      <c r="T10" s="43">
        <f>S10/3.6/3</f>
        <v>63.65740740740741</v>
      </c>
    </row>
    <row r="11" spans="1:20" ht="24.75" customHeight="1">
      <c r="A11" s="209" t="s">
        <v>183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1"/>
    </row>
    <row r="12" spans="1:20" ht="24.75" customHeight="1">
      <c r="A12" s="122"/>
      <c r="B12" s="33" t="s">
        <v>148</v>
      </c>
      <c r="C12" s="102"/>
      <c r="D12" s="77" t="s">
        <v>40</v>
      </c>
      <c r="E12" s="33" t="s">
        <v>149</v>
      </c>
      <c r="F12" s="108"/>
      <c r="G12" s="82" t="s">
        <v>91</v>
      </c>
      <c r="H12" s="105" t="s">
        <v>12</v>
      </c>
      <c r="I12" s="133">
        <v>184.5</v>
      </c>
      <c r="J12" s="43">
        <f>I12/3</f>
        <v>61.5</v>
      </c>
      <c r="K12" s="44"/>
      <c r="L12" s="42">
        <v>174</v>
      </c>
      <c r="M12" s="43">
        <f>L12/3</f>
        <v>58</v>
      </c>
      <c r="N12" s="44"/>
      <c r="O12" s="42">
        <v>178</v>
      </c>
      <c r="P12" s="43">
        <f>O12/3</f>
        <v>59.333333333333336</v>
      </c>
      <c r="Q12" s="44"/>
      <c r="R12" s="42"/>
      <c r="S12" s="42">
        <f>SUM(I12+L12+O12)</f>
        <v>536.5</v>
      </c>
      <c r="T12" s="43">
        <f>S12/3/3</f>
        <v>59.611111111111114</v>
      </c>
    </row>
    <row r="13" spans="1:20" ht="24.75" customHeight="1">
      <c r="A13" s="122"/>
      <c r="B13" s="21" t="s">
        <v>66</v>
      </c>
      <c r="C13" s="101"/>
      <c r="D13" s="22" t="s">
        <v>40</v>
      </c>
      <c r="E13" s="67" t="s">
        <v>185</v>
      </c>
      <c r="F13" s="35" t="s">
        <v>26</v>
      </c>
      <c r="G13" s="13" t="s">
        <v>12</v>
      </c>
      <c r="H13" s="13" t="s">
        <v>12</v>
      </c>
      <c r="I13" s="122">
        <v>181.5</v>
      </c>
      <c r="J13" s="43">
        <f>I13/3</f>
        <v>60.5</v>
      </c>
      <c r="K13" s="44"/>
      <c r="L13" s="42">
        <v>179.5</v>
      </c>
      <c r="M13" s="43">
        <f>L13/3</f>
        <v>59.833333333333336</v>
      </c>
      <c r="N13" s="44"/>
      <c r="O13" s="42">
        <v>170</v>
      </c>
      <c r="P13" s="43">
        <f>O13/3</f>
        <v>56.666666666666664</v>
      </c>
      <c r="Q13" s="44"/>
      <c r="R13" s="42"/>
      <c r="S13" s="42">
        <f>SUM(I13+L13+O13)</f>
        <v>531</v>
      </c>
      <c r="T13" s="43">
        <f>S13/3/3</f>
        <v>59</v>
      </c>
    </row>
    <row r="14" spans="1:20" ht="24.75" customHeight="1">
      <c r="A14" s="209" t="s">
        <v>107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1"/>
    </row>
    <row r="15" spans="1:23" s="142" customFormat="1" ht="32.25" customHeight="1">
      <c r="A15" s="134"/>
      <c r="B15" s="144" t="s">
        <v>188</v>
      </c>
      <c r="C15" s="145" t="s">
        <v>94</v>
      </c>
      <c r="D15" s="146"/>
      <c r="E15" s="147" t="s">
        <v>189</v>
      </c>
      <c r="F15" s="148" t="s">
        <v>84</v>
      </c>
      <c r="G15" s="149" t="s">
        <v>85</v>
      </c>
      <c r="H15" s="141" t="s">
        <v>12</v>
      </c>
      <c r="I15" s="155">
        <v>214.5</v>
      </c>
      <c r="J15" s="43">
        <f>I15/3.4</f>
        <v>63.08823529411765</v>
      </c>
      <c r="K15" s="44"/>
      <c r="L15" s="42">
        <v>214.5</v>
      </c>
      <c r="M15" s="43">
        <f>L15/3.4</f>
        <v>63.08823529411765</v>
      </c>
      <c r="N15" s="44"/>
      <c r="O15" s="42">
        <v>207</v>
      </c>
      <c r="P15" s="43">
        <f>O15/3.4</f>
        <v>60.88235294117647</v>
      </c>
      <c r="Q15" s="44"/>
      <c r="R15" s="42"/>
      <c r="S15" s="42">
        <f>SUM(I15+L15+O15)</f>
        <v>636</v>
      </c>
      <c r="T15" s="43">
        <f>S15/3.4/3</f>
        <v>62.35294117647059</v>
      </c>
      <c r="W15" s="143"/>
    </row>
    <row r="16" spans="1:23" s="142" customFormat="1" ht="33" customHeight="1">
      <c r="A16" s="134"/>
      <c r="B16" s="135" t="s">
        <v>186</v>
      </c>
      <c r="C16" s="136"/>
      <c r="D16" s="137">
        <v>2</v>
      </c>
      <c r="E16" s="138" t="s">
        <v>187</v>
      </c>
      <c r="F16" s="139"/>
      <c r="G16" s="140" t="s">
        <v>132</v>
      </c>
      <c r="H16" s="141" t="s">
        <v>133</v>
      </c>
      <c r="I16" s="156">
        <v>190.5</v>
      </c>
      <c r="J16" s="43">
        <f>I16/3.4</f>
        <v>56.029411764705884</v>
      </c>
      <c r="K16" s="44"/>
      <c r="L16" s="42">
        <v>192</v>
      </c>
      <c r="M16" s="43">
        <f>L16/3.4</f>
        <v>56.470588235294116</v>
      </c>
      <c r="N16" s="44"/>
      <c r="O16" s="42">
        <v>200.5</v>
      </c>
      <c r="P16" s="43">
        <f>O16/3.4</f>
        <v>58.970588235294116</v>
      </c>
      <c r="Q16" s="44"/>
      <c r="R16" s="42">
        <v>1</v>
      </c>
      <c r="S16" s="42">
        <f>SUM(I16+L16+O16)</f>
        <v>583</v>
      </c>
      <c r="T16" s="43">
        <f>(S16/3.4/3)-0.5</f>
        <v>56.65686274509804</v>
      </c>
      <c r="W16" s="143"/>
    </row>
    <row r="17" spans="1:20" ht="24.75" customHeight="1">
      <c r="A17" s="209" t="s">
        <v>184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1"/>
    </row>
    <row r="18" spans="1:23" s="142" customFormat="1" ht="36.75" customHeight="1">
      <c r="A18" s="134"/>
      <c r="B18" s="135" t="s">
        <v>190</v>
      </c>
      <c r="C18" s="136"/>
      <c r="D18" s="150" t="s">
        <v>11</v>
      </c>
      <c r="E18" s="151" t="s">
        <v>191</v>
      </c>
      <c r="F18" s="152" t="s">
        <v>26</v>
      </c>
      <c r="G18" s="141" t="s">
        <v>12</v>
      </c>
      <c r="H18" s="141" t="s">
        <v>12</v>
      </c>
      <c r="I18" s="156">
        <v>167</v>
      </c>
      <c r="J18" s="43">
        <f>I18/2.6</f>
        <v>64.23076923076923</v>
      </c>
      <c r="K18" s="44"/>
      <c r="L18" s="42">
        <v>169</v>
      </c>
      <c r="M18" s="43">
        <f>L18/2.6</f>
        <v>65</v>
      </c>
      <c r="N18" s="44"/>
      <c r="O18" s="42">
        <v>173</v>
      </c>
      <c r="P18" s="43">
        <f>O18/2.6</f>
        <v>66.53846153846153</v>
      </c>
      <c r="Q18" s="44"/>
      <c r="R18" s="42"/>
      <c r="S18" s="42">
        <f>SUM(I18+L18+O18)</f>
        <v>509</v>
      </c>
      <c r="T18" s="43">
        <f>S18/2.6/3</f>
        <v>65.25641025641026</v>
      </c>
      <c r="W18" s="143"/>
    </row>
    <row r="19" spans="1:20" s="75" customFormat="1" ht="42.75" customHeight="1">
      <c r="A19" s="202" t="s">
        <v>178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</sheetData>
  <sheetProtection/>
  <mergeCells count="25">
    <mergeCell ref="A1:T1"/>
    <mergeCell ref="A2:T2"/>
    <mergeCell ref="A3:T3"/>
    <mergeCell ref="A4:T4"/>
    <mergeCell ref="A5:B5"/>
    <mergeCell ref="R5:T5"/>
    <mergeCell ref="I7:K7"/>
    <mergeCell ref="L7:N7"/>
    <mergeCell ref="O7:Q7"/>
    <mergeCell ref="A6:A8"/>
    <mergeCell ref="B6:B8"/>
    <mergeCell ref="D6:D8"/>
    <mergeCell ref="E6:E8"/>
    <mergeCell ref="F6:F8"/>
    <mergeCell ref="G6:G8"/>
    <mergeCell ref="A19:T19"/>
    <mergeCell ref="A9:T9"/>
    <mergeCell ref="A11:T11"/>
    <mergeCell ref="A14:T14"/>
    <mergeCell ref="A17:T17"/>
    <mergeCell ref="H6:H8"/>
    <mergeCell ref="I6:Q6"/>
    <mergeCell ref="R6:R8"/>
    <mergeCell ref="S6:S8"/>
    <mergeCell ref="T6:T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70" zoomScaleSheetLayoutView="70" zoomScalePageLayoutView="0" workbookViewId="0" topLeftCell="A5">
      <selection activeCell="U15" sqref="U15"/>
    </sheetView>
  </sheetViews>
  <sheetFormatPr defaultColWidth="9.00390625" defaultRowHeight="12.75"/>
  <cols>
    <col min="1" max="1" width="4.00390625" style="1" customWidth="1"/>
    <col min="2" max="2" width="16.25390625" style="10" customWidth="1"/>
    <col min="3" max="3" width="16.25390625" style="10" hidden="1" customWidth="1"/>
    <col min="4" max="4" width="6.25390625" style="10" customWidth="1"/>
    <col min="5" max="5" width="27.625" style="10" customWidth="1"/>
    <col min="6" max="6" width="8.75390625" style="19" customWidth="1"/>
    <col min="7" max="7" width="12.875" style="11" customWidth="1"/>
    <col min="8" max="8" width="14.00390625" style="14" customWidth="1"/>
    <col min="9" max="9" width="6.75390625" style="1" customWidth="1"/>
    <col min="10" max="10" width="7.875" style="1" customWidth="1"/>
    <col min="11" max="11" width="5.375" style="1" customWidth="1"/>
    <col min="12" max="12" width="6.75390625" style="1" customWidth="1"/>
    <col min="13" max="13" width="8.00390625" style="1" customWidth="1"/>
    <col min="14" max="14" width="5.625" style="1" customWidth="1"/>
    <col min="15" max="15" width="6.75390625" style="1" customWidth="1"/>
    <col min="16" max="16" width="8.00390625" style="1" customWidth="1"/>
    <col min="17" max="17" width="5.375" style="1" customWidth="1"/>
    <col min="18" max="18" width="4.875" style="1" customWidth="1"/>
    <col min="19" max="19" width="6.125" style="1" customWidth="1"/>
    <col min="20" max="20" width="8.125" style="1" customWidth="1"/>
    <col min="21" max="21" width="6.375" style="1" customWidth="1"/>
    <col min="22" max="16384" width="9.125" style="1" customWidth="1"/>
  </cols>
  <sheetData>
    <row r="1" spans="1:25" s="3" customFormat="1" ht="25.5" customHeight="1">
      <c r="A1" s="207" t="s">
        <v>175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Y1" s="4"/>
    </row>
    <row r="2" spans="1:24" s="3" customFormat="1" ht="15.75" customHeight="1">
      <c r="A2" s="207" t="s">
        <v>17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X2" s="4"/>
    </row>
    <row r="3" spans="1:24" s="3" customFormat="1" ht="16.5" customHeight="1">
      <c r="A3" s="207" t="s">
        <v>76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X3" s="4"/>
    </row>
    <row r="4" spans="1:25" s="3" customFormat="1" ht="21" customHeight="1">
      <c r="A4" s="223" t="s">
        <v>179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Y4" s="4"/>
    </row>
    <row r="5" spans="1:25" s="3" customFormat="1" ht="19.5" customHeight="1">
      <c r="A5" s="185" t="s">
        <v>18</v>
      </c>
      <c r="B5" s="185"/>
      <c r="C5" s="7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85" t="s">
        <v>177</v>
      </c>
      <c r="S5" s="185"/>
      <c r="T5" s="185"/>
      <c r="U5" s="185"/>
      <c r="Y5" s="4"/>
    </row>
    <row r="6" spans="1:21" s="3" customFormat="1" ht="12.75" customHeight="1">
      <c r="A6" s="187" t="s">
        <v>19</v>
      </c>
      <c r="B6" s="186" t="s">
        <v>13</v>
      </c>
      <c r="C6" s="71"/>
      <c r="D6" s="190" t="s">
        <v>9</v>
      </c>
      <c r="E6" s="224" t="s">
        <v>74</v>
      </c>
      <c r="F6" s="215" t="s">
        <v>22</v>
      </c>
      <c r="G6" s="196" t="s">
        <v>25</v>
      </c>
      <c r="H6" s="186" t="s">
        <v>0</v>
      </c>
      <c r="I6" s="212" t="s">
        <v>1</v>
      </c>
      <c r="J6" s="213"/>
      <c r="K6" s="213"/>
      <c r="L6" s="213"/>
      <c r="M6" s="213"/>
      <c r="N6" s="213"/>
      <c r="O6" s="213"/>
      <c r="P6" s="213"/>
      <c r="Q6" s="214"/>
      <c r="R6" s="203" t="s">
        <v>8</v>
      </c>
      <c r="S6" s="190" t="s">
        <v>2</v>
      </c>
      <c r="T6" s="219" t="s">
        <v>3</v>
      </c>
      <c r="U6" s="218" t="s">
        <v>10</v>
      </c>
    </row>
    <row r="7" spans="1:21" s="3" customFormat="1" ht="29.25" customHeight="1">
      <c r="A7" s="188"/>
      <c r="B7" s="186"/>
      <c r="C7" s="72"/>
      <c r="D7" s="191"/>
      <c r="E7" s="224"/>
      <c r="F7" s="216"/>
      <c r="G7" s="197"/>
      <c r="H7" s="186"/>
      <c r="I7" s="199" t="s">
        <v>14</v>
      </c>
      <c r="J7" s="200"/>
      <c r="K7" s="201"/>
      <c r="L7" s="186" t="s">
        <v>7</v>
      </c>
      <c r="M7" s="186"/>
      <c r="N7" s="186"/>
      <c r="O7" s="186" t="s">
        <v>6</v>
      </c>
      <c r="P7" s="186"/>
      <c r="Q7" s="186"/>
      <c r="R7" s="204"/>
      <c r="S7" s="191"/>
      <c r="T7" s="219"/>
      <c r="U7" s="219"/>
    </row>
    <row r="8" spans="1:21" s="3" customFormat="1" ht="26.25" customHeight="1">
      <c r="A8" s="189"/>
      <c r="B8" s="186"/>
      <c r="C8" s="73"/>
      <c r="D8" s="192"/>
      <c r="E8" s="224"/>
      <c r="F8" s="217"/>
      <c r="G8" s="198"/>
      <c r="H8" s="186"/>
      <c r="I8" s="6" t="s">
        <v>4</v>
      </c>
      <c r="J8" s="6" t="s">
        <v>5</v>
      </c>
      <c r="K8" s="9" t="s">
        <v>15</v>
      </c>
      <c r="L8" s="6" t="s">
        <v>4</v>
      </c>
      <c r="M8" s="6" t="s">
        <v>5</v>
      </c>
      <c r="N8" s="9" t="s">
        <v>15</v>
      </c>
      <c r="O8" s="6" t="s">
        <v>4</v>
      </c>
      <c r="P8" s="6" t="s">
        <v>5</v>
      </c>
      <c r="Q8" s="9" t="s">
        <v>15</v>
      </c>
      <c r="R8" s="205"/>
      <c r="S8" s="192"/>
      <c r="T8" s="219"/>
      <c r="U8" s="219"/>
    </row>
    <row r="9" spans="1:21" s="3" customFormat="1" ht="16.5" customHeight="1">
      <c r="A9" s="220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2"/>
    </row>
    <row r="10" spans="1:21" s="3" customFormat="1" ht="43.5" customHeight="1">
      <c r="A10" s="48">
        <f>RANK(T10,T$10:T$14,0)</f>
        <v>1</v>
      </c>
      <c r="B10" s="33" t="s">
        <v>78</v>
      </c>
      <c r="C10" s="102"/>
      <c r="D10" s="77">
        <v>1</v>
      </c>
      <c r="E10" s="36" t="s">
        <v>79</v>
      </c>
      <c r="F10" s="30" t="s">
        <v>80</v>
      </c>
      <c r="G10" s="80" t="s">
        <v>81</v>
      </c>
      <c r="H10" s="80" t="s">
        <v>12</v>
      </c>
      <c r="I10" s="42">
        <v>229.5</v>
      </c>
      <c r="J10" s="43">
        <f>I10/3.4</f>
        <v>67.5</v>
      </c>
      <c r="K10" s="44">
        <f>RANK(J10,J$10:J$14,0)</f>
        <v>1</v>
      </c>
      <c r="L10" s="42">
        <v>229</v>
      </c>
      <c r="M10" s="43">
        <f>L10/3.4</f>
        <v>67.3529411764706</v>
      </c>
      <c r="N10" s="44">
        <f>RANK(M10,M$10:M$14,0)</f>
        <v>1</v>
      </c>
      <c r="O10" s="42">
        <v>227.5</v>
      </c>
      <c r="P10" s="43">
        <f>O10/3.4</f>
        <v>66.91176470588235</v>
      </c>
      <c r="Q10" s="44">
        <f>RANK(P10,P$10:P$14,0)</f>
        <v>2</v>
      </c>
      <c r="R10" s="42"/>
      <c r="S10" s="42">
        <f>SUM(I10+L10+O10)</f>
        <v>686</v>
      </c>
      <c r="T10" s="43">
        <f>S10/3.4/3</f>
        <v>67.25490196078432</v>
      </c>
      <c r="U10" s="42" t="s">
        <v>119</v>
      </c>
    </row>
    <row r="11" spans="1:21" s="3" customFormat="1" ht="43.5" customHeight="1">
      <c r="A11" s="48">
        <f>RANK(T11,T$10:T$14,0)</f>
        <v>2</v>
      </c>
      <c r="B11" s="21" t="s">
        <v>151</v>
      </c>
      <c r="C11" s="101"/>
      <c r="D11" s="22" t="s">
        <v>40</v>
      </c>
      <c r="E11" s="21" t="s">
        <v>164</v>
      </c>
      <c r="F11" s="109" t="s">
        <v>165</v>
      </c>
      <c r="G11" s="12" t="s">
        <v>194</v>
      </c>
      <c r="H11" s="13" t="s">
        <v>196</v>
      </c>
      <c r="I11" s="42">
        <v>227.5</v>
      </c>
      <c r="J11" s="43">
        <f>I11/3.4</f>
        <v>66.91176470588235</v>
      </c>
      <c r="K11" s="44">
        <f>RANK(J11,J$10:J$14,0)</f>
        <v>2</v>
      </c>
      <c r="L11" s="42">
        <v>222.5</v>
      </c>
      <c r="M11" s="43">
        <f>L11/3.4</f>
        <v>65.44117647058823</v>
      </c>
      <c r="N11" s="44">
        <f>RANK(M11,M$10:M$14,0)</f>
        <v>2</v>
      </c>
      <c r="O11" s="42">
        <v>231.5</v>
      </c>
      <c r="P11" s="43">
        <f>O11/3.4</f>
        <v>68.08823529411765</v>
      </c>
      <c r="Q11" s="44">
        <f>RANK(P11,P$10:P$14,0)</f>
        <v>1</v>
      </c>
      <c r="R11" s="42"/>
      <c r="S11" s="42">
        <f>SUM(I11+L11+O11)</f>
        <v>681.5</v>
      </c>
      <c r="T11" s="43">
        <f>S11/3.4/3</f>
        <v>66.81372549019608</v>
      </c>
      <c r="U11" s="42" t="s">
        <v>119</v>
      </c>
    </row>
    <row r="12" spans="1:21" s="3" customFormat="1" ht="43.5" customHeight="1">
      <c r="A12" s="48">
        <f>RANK(T12,T$10:T$14,0)</f>
        <v>3</v>
      </c>
      <c r="B12" s="33" t="s">
        <v>174</v>
      </c>
      <c r="C12" s="102"/>
      <c r="D12" s="77" t="s">
        <v>40</v>
      </c>
      <c r="E12" s="33" t="s">
        <v>111</v>
      </c>
      <c r="F12" s="56" t="s">
        <v>77</v>
      </c>
      <c r="G12" s="38" t="s">
        <v>39</v>
      </c>
      <c r="H12" s="13" t="s">
        <v>12</v>
      </c>
      <c r="I12" s="42">
        <v>211.5</v>
      </c>
      <c r="J12" s="43">
        <f>I12/3.4</f>
        <v>62.20588235294118</v>
      </c>
      <c r="K12" s="44">
        <f>RANK(J12,J$10:J$14,0)</f>
        <v>4</v>
      </c>
      <c r="L12" s="42">
        <v>215.5</v>
      </c>
      <c r="M12" s="43">
        <f>L12/3.4</f>
        <v>63.38235294117647</v>
      </c>
      <c r="N12" s="44">
        <f>RANK(M12,M$10:M$14,0)</f>
        <v>3</v>
      </c>
      <c r="O12" s="42">
        <v>214</v>
      </c>
      <c r="P12" s="43">
        <f>O12/3.4</f>
        <v>62.94117647058824</v>
      </c>
      <c r="Q12" s="44">
        <f>RANK(P12,P$10:P$14,0)</f>
        <v>3</v>
      </c>
      <c r="R12" s="42"/>
      <c r="S12" s="42">
        <f>SUM(I12+L12+O12)</f>
        <v>641</v>
      </c>
      <c r="T12" s="43">
        <f>S12/3.4/3</f>
        <v>62.84313725490196</v>
      </c>
      <c r="U12" s="42" t="s">
        <v>121</v>
      </c>
    </row>
    <row r="13" spans="1:21" s="3" customFormat="1" ht="43.5" customHeight="1">
      <c r="A13" s="48">
        <f>RANK(T13,T$10:T$14,0)</f>
        <v>4</v>
      </c>
      <c r="B13" s="21" t="s">
        <v>152</v>
      </c>
      <c r="C13" s="101"/>
      <c r="D13" s="22" t="s">
        <v>40</v>
      </c>
      <c r="E13" s="84" t="s">
        <v>87</v>
      </c>
      <c r="F13" s="124" t="s">
        <v>29</v>
      </c>
      <c r="G13" s="125" t="s">
        <v>33</v>
      </c>
      <c r="H13" s="13" t="s">
        <v>12</v>
      </c>
      <c r="I13" s="42">
        <v>214.5</v>
      </c>
      <c r="J13" s="43">
        <f>I13/3.4</f>
        <v>63.08823529411765</v>
      </c>
      <c r="K13" s="44">
        <f>RANK(J13,J$10:J$14,0)</f>
        <v>3</v>
      </c>
      <c r="L13" s="42">
        <v>213</v>
      </c>
      <c r="M13" s="43">
        <f>L13/3.4</f>
        <v>62.64705882352941</v>
      </c>
      <c r="N13" s="44">
        <f>RANK(M13,M$10:M$14,0)</f>
        <v>4</v>
      </c>
      <c r="O13" s="42">
        <v>204</v>
      </c>
      <c r="P13" s="43">
        <f>O13/3.4</f>
        <v>60</v>
      </c>
      <c r="Q13" s="44">
        <f>RANK(P13,P$10:P$14,0)</f>
        <v>5</v>
      </c>
      <c r="R13" s="42"/>
      <c r="S13" s="42">
        <f>SUM(I13+L13+O13)</f>
        <v>631.5</v>
      </c>
      <c r="T13" s="43">
        <f>S13/3.4/3</f>
        <v>61.911764705882355</v>
      </c>
      <c r="U13" s="42" t="s">
        <v>121</v>
      </c>
    </row>
    <row r="14" spans="1:21" s="3" customFormat="1" ht="43.5" customHeight="1">
      <c r="A14" s="48">
        <f>RANK(T14,T$10:T$14,0)</f>
        <v>4</v>
      </c>
      <c r="B14" s="61" t="s">
        <v>195</v>
      </c>
      <c r="C14" s="107"/>
      <c r="D14" s="22" t="s">
        <v>40</v>
      </c>
      <c r="E14" s="21" t="s">
        <v>64</v>
      </c>
      <c r="F14" s="62" t="s">
        <v>59</v>
      </c>
      <c r="G14" s="13" t="s">
        <v>58</v>
      </c>
      <c r="H14" s="22" t="s">
        <v>12</v>
      </c>
      <c r="I14" s="42">
        <v>210</v>
      </c>
      <c r="J14" s="43">
        <f>I14/3.4</f>
        <v>61.76470588235294</v>
      </c>
      <c r="K14" s="44">
        <f>RANK(J14,J$10:J$14,0)</f>
        <v>5</v>
      </c>
      <c r="L14" s="42">
        <v>213</v>
      </c>
      <c r="M14" s="43">
        <f>L14/3.4</f>
        <v>62.64705882352941</v>
      </c>
      <c r="N14" s="44">
        <f>RANK(M14,M$10:M$14,0)</f>
        <v>4</v>
      </c>
      <c r="O14" s="42">
        <v>208.5</v>
      </c>
      <c r="P14" s="43">
        <f>O14/3.4</f>
        <v>61.32352941176471</v>
      </c>
      <c r="Q14" s="44">
        <f>RANK(P14,P$10:P$14,0)</f>
        <v>4</v>
      </c>
      <c r="R14" s="42"/>
      <c r="S14" s="42">
        <f>SUM(I14+L14+O14)</f>
        <v>631.5</v>
      </c>
      <c r="T14" s="43">
        <f>S14/3.4/3</f>
        <v>61.911764705882355</v>
      </c>
      <c r="U14" s="42" t="s">
        <v>121</v>
      </c>
    </row>
    <row r="15" spans="1:20" s="49" customFormat="1" ht="42.75" customHeight="1">
      <c r="A15" s="202" t="s">
        <v>180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</row>
  </sheetData>
  <sheetProtection/>
  <mergeCells count="23">
    <mergeCell ref="A1:U1"/>
    <mergeCell ref="A2:U2"/>
    <mergeCell ref="A3:U3"/>
    <mergeCell ref="A4:U4"/>
    <mergeCell ref="T6:T8"/>
    <mergeCell ref="A6:A8"/>
    <mergeCell ref="E6:E8"/>
    <mergeCell ref="A15:T15"/>
    <mergeCell ref="R5:U5"/>
    <mergeCell ref="B6:B8"/>
    <mergeCell ref="D6:D8"/>
    <mergeCell ref="S6:S8"/>
    <mergeCell ref="A9:U9"/>
    <mergeCell ref="A5:B5"/>
    <mergeCell ref="I7:K7"/>
    <mergeCell ref="G6:G8"/>
    <mergeCell ref="O7:Q7"/>
    <mergeCell ref="I6:Q6"/>
    <mergeCell ref="L7:N7"/>
    <mergeCell ref="R6:R8"/>
    <mergeCell ref="F6:F8"/>
    <mergeCell ref="H6:H8"/>
    <mergeCell ref="U6:U8"/>
  </mergeCells>
  <printOptions/>
  <pageMargins left="0.31496062992125984" right="0.31496062992125984" top="0.15748031496062992" bottom="0.15748031496062992" header="0" footer="0"/>
  <pageSetup horizontalDpi="300" verticalDpi="3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"/>
  <sheetViews>
    <sheetView view="pageBreakPreview" zoomScale="77" zoomScaleSheetLayoutView="77" zoomScalePageLayoutView="0" workbookViewId="0" topLeftCell="A1">
      <selection activeCell="A4" sqref="A4:U4"/>
    </sheetView>
  </sheetViews>
  <sheetFormatPr defaultColWidth="9.00390625" defaultRowHeight="12.75"/>
  <cols>
    <col min="1" max="1" width="4.00390625" style="1" customWidth="1"/>
    <col min="2" max="2" width="15.875" style="10" customWidth="1"/>
    <col min="3" max="3" width="15.875" style="10" hidden="1" customWidth="1"/>
    <col min="4" max="4" width="6.25390625" style="10" customWidth="1"/>
    <col min="5" max="5" width="28.75390625" style="10" customWidth="1"/>
    <col min="6" max="6" width="8.125" style="19" customWidth="1"/>
    <col min="7" max="7" width="11.625" style="11" customWidth="1"/>
    <col min="8" max="8" width="15.625" style="14" customWidth="1"/>
    <col min="9" max="9" width="7.25390625" style="1" customWidth="1"/>
    <col min="10" max="10" width="8.125" style="1" customWidth="1"/>
    <col min="11" max="11" width="4.125" style="1" customWidth="1"/>
    <col min="12" max="12" width="7.375" style="1" customWidth="1"/>
    <col min="13" max="13" width="9.375" style="1" customWidth="1"/>
    <col min="14" max="14" width="4.375" style="1" customWidth="1"/>
    <col min="15" max="15" width="6.00390625" style="1" customWidth="1"/>
    <col min="16" max="16" width="8.625" style="1" customWidth="1"/>
    <col min="17" max="17" width="4.125" style="1" customWidth="1"/>
    <col min="18" max="18" width="4.875" style="1" customWidth="1"/>
    <col min="19" max="19" width="6.125" style="1" customWidth="1"/>
    <col min="20" max="20" width="8.875" style="1" customWidth="1"/>
    <col min="21" max="21" width="6.125" style="1" customWidth="1"/>
    <col min="22" max="16384" width="9.125" style="1" customWidth="1"/>
  </cols>
  <sheetData>
    <row r="1" spans="1:25" s="3" customFormat="1" ht="25.5" customHeight="1">
      <c r="A1" s="207" t="s">
        <v>175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Y1" s="4"/>
    </row>
    <row r="2" spans="1:24" s="3" customFormat="1" ht="15.75" customHeight="1">
      <c r="A2" s="207" t="s">
        <v>17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X2" s="4"/>
    </row>
    <row r="3" spans="1:24" s="3" customFormat="1" ht="16.5" customHeight="1">
      <c r="A3" s="207" t="s">
        <v>49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X3" s="4"/>
    </row>
    <row r="4" spans="1:25" s="3" customFormat="1" ht="21" customHeight="1">
      <c r="A4" s="223" t="s">
        <v>197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Y4" s="4"/>
    </row>
    <row r="5" spans="1:25" s="3" customFormat="1" ht="19.5" customHeight="1">
      <c r="A5" s="185" t="s">
        <v>18</v>
      </c>
      <c r="B5" s="185"/>
      <c r="C5" s="7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85" t="s">
        <v>177</v>
      </c>
      <c r="S5" s="185"/>
      <c r="T5" s="185"/>
      <c r="U5" s="185"/>
      <c r="Y5" s="4"/>
    </row>
    <row r="6" spans="1:21" s="3" customFormat="1" ht="12.75" customHeight="1">
      <c r="A6" s="187" t="s">
        <v>19</v>
      </c>
      <c r="B6" s="186" t="s">
        <v>13</v>
      </c>
      <c r="C6" s="71"/>
      <c r="D6" s="190" t="s">
        <v>9</v>
      </c>
      <c r="E6" s="224" t="s">
        <v>74</v>
      </c>
      <c r="F6" s="215" t="s">
        <v>22</v>
      </c>
      <c r="G6" s="196" t="s">
        <v>25</v>
      </c>
      <c r="H6" s="186" t="s">
        <v>0</v>
      </c>
      <c r="I6" s="212" t="s">
        <v>1</v>
      </c>
      <c r="J6" s="213"/>
      <c r="K6" s="213"/>
      <c r="L6" s="213"/>
      <c r="M6" s="213"/>
      <c r="N6" s="213"/>
      <c r="O6" s="213"/>
      <c r="P6" s="213"/>
      <c r="Q6" s="214"/>
      <c r="R6" s="203" t="s">
        <v>8</v>
      </c>
      <c r="S6" s="190" t="s">
        <v>2</v>
      </c>
      <c r="T6" s="219" t="s">
        <v>3</v>
      </c>
      <c r="U6" s="218" t="s">
        <v>10</v>
      </c>
    </row>
    <row r="7" spans="1:21" s="3" customFormat="1" ht="29.25" customHeight="1">
      <c r="A7" s="188"/>
      <c r="B7" s="186"/>
      <c r="C7" s="72"/>
      <c r="D7" s="191"/>
      <c r="E7" s="224"/>
      <c r="F7" s="216"/>
      <c r="G7" s="197"/>
      <c r="H7" s="186"/>
      <c r="I7" s="199" t="s">
        <v>14</v>
      </c>
      <c r="J7" s="200"/>
      <c r="K7" s="201"/>
      <c r="L7" s="186" t="s">
        <v>7</v>
      </c>
      <c r="M7" s="186"/>
      <c r="N7" s="186"/>
      <c r="O7" s="186" t="s">
        <v>6</v>
      </c>
      <c r="P7" s="186"/>
      <c r="Q7" s="186"/>
      <c r="R7" s="204"/>
      <c r="S7" s="191"/>
      <c r="T7" s="219"/>
      <c r="U7" s="219"/>
    </row>
    <row r="8" spans="1:21" s="3" customFormat="1" ht="26.25" customHeight="1">
      <c r="A8" s="189"/>
      <c r="B8" s="186"/>
      <c r="C8" s="73"/>
      <c r="D8" s="192"/>
      <c r="E8" s="224"/>
      <c r="F8" s="217"/>
      <c r="G8" s="198"/>
      <c r="H8" s="186"/>
      <c r="I8" s="6" t="s">
        <v>4</v>
      </c>
      <c r="J8" s="6" t="s">
        <v>5</v>
      </c>
      <c r="K8" s="9" t="s">
        <v>15</v>
      </c>
      <c r="L8" s="6" t="s">
        <v>4</v>
      </c>
      <c r="M8" s="6" t="s">
        <v>5</v>
      </c>
      <c r="N8" s="9" t="s">
        <v>15</v>
      </c>
      <c r="O8" s="6" t="s">
        <v>4</v>
      </c>
      <c r="P8" s="6" t="s">
        <v>5</v>
      </c>
      <c r="Q8" s="9" t="s">
        <v>15</v>
      </c>
      <c r="R8" s="205"/>
      <c r="S8" s="192"/>
      <c r="T8" s="219"/>
      <c r="U8" s="219"/>
    </row>
    <row r="9" spans="1:21" s="3" customFormat="1" ht="33.75" customHeight="1">
      <c r="A9" s="48">
        <f aca="true" t="shared" si="0" ref="A9:A16">RANK(T9,T$9:T$16,0)</f>
        <v>1</v>
      </c>
      <c r="B9" s="21" t="s">
        <v>157</v>
      </c>
      <c r="C9" s="21"/>
      <c r="D9" s="12" t="s">
        <v>11</v>
      </c>
      <c r="E9" s="63" t="s">
        <v>95</v>
      </c>
      <c r="F9" s="35" t="s">
        <v>96</v>
      </c>
      <c r="G9" s="80" t="s">
        <v>97</v>
      </c>
      <c r="H9" s="13" t="s">
        <v>98</v>
      </c>
      <c r="I9" s="42">
        <v>223.5</v>
      </c>
      <c r="J9" s="43">
        <f aca="true" t="shared" si="1" ref="J9:J16">I9/3.4</f>
        <v>65.73529411764706</v>
      </c>
      <c r="K9" s="44">
        <f aca="true" t="shared" si="2" ref="K9:K16">RANK(J9,J$9:J$16,0)</f>
        <v>1</v>
      </c>
      <c r="L9" s="42">
        <v>222.5</v>
      </c>
      <c r="M9" s="43">
        <f aca="true" t="shared" si="3" ref="M9:M16">L9/3.4</f>
        <v>65.44117647058823</v>
      </c>
      <c r="N9" s="44">
        <f aca="true" t="shared" si="4" ref="N9:N16">RANK(M9,M$9:M$16,0)</f>
        <v>2</v>
      </c>
      <c r="O9" s="42">
        <v>230.5</v>
      </c>
      <c r="P9" s="43">
        <f aca="true" t="shared" si="5" ref="P9:P16">O9/3.4</f>
        <v>67.79411764705883</v>
      </c>
      <c r="Q9" s="44">
        <f aca="true" t="shared" si="6" ref="Q9:Q16">RANK(P9,P$9:P$16,0)</f>
        <v>1</v>
      </c>
      <c r="R9" s="42"/>
      <c r="S9" s="42">
        <f aca="true" t="shared" si="7" ref="S9:S16">SUM(I9+L9+O9)</f>
        <v>676.5</v>
      </c>
      <c r="T9" s="43">
        <f>S9/3.4/3</f>
        <v>66.32352941176471</v>
      </c>
      <c r="U9" s="42" t="s">
        <v>119</v>
      </c>
    </row>
    <row r="10" spans="1:21" s="3" customFormat="1" ht="43.5" customHeight="1">
      <c r="A10" s="48">
        <f t="shared" si="0"/>
        <v>2</v>
      </c>
      <c r="B10" s="21" t="s">
        <v>112</v>
      </c>
      <c r="C10" s="101"/>
      <c r="D10" s="23">
        <v>1</v>
      </c>
      <c r="E10" s="33" t="s">
        <v>111</v>
      </c>
      <c r="F10" s="55" t="s">
        <v>77</v>
      </c>
      <c r="G10" s="128" t="s">
        <v>39</v>
      </c>
      <c r="H10" s="13" t="s">
        <v>12</v>
      </c>
      <c r="I10" s="42">
        <v>223</v>
      </c>
      <c r="J10" s="43">
        <f t="shared" si="1"/>
        <v>65.58823529411765</v>
      </c>
      <c r="K10" s="44">
        <f t="shared" si="2"/>
        <v>2</v>
      </c>
      <c r="L10" s="42">
        <v>225</v>
      </c>
      <c r="M10" s="43">
        <f t="shared" si="3"/>
        <v>66.17647058823529</v>
      </c>
      <c r="N10" s="44">
        <f t="shared" si="4"/>
        <v>1</v>
      </c>
      <c r="O10" s="42">
        <v>225.5</v>
      </c>
      <c r="P10" s="43">
        <f t="shared" si="5"/>
        <v>66.32352941176471</v>
      </c>
      <c r="Q10" s="44">
        <f t="shared" si="6"/>
        <v>2</v>
      </c>
      <c r="R10" s="42"/>
      <c r="S10" s="42">
        <f t="shared" si="7"/>
        <v>673.5</v>
      </c>
      <c r="T10" s="43">
        <f>S10/3.4/3</f>
        <v>66.02941176470588</v>
      </c>
      <c r="U10" s="42" t="s">
        <v>119</v>
      </c>
    </row>
    <row r="11" spans="1:21" s="3" customFormat="1" ht="34.5" customHeight="1">
      <c r="A11" s="48">
        <f t="shared" si="0"/>
        <v>3</v>
      </c>
      <c r="B11" s="21" t="s">
        <v>112</v>
      </c>
      <c r="C11" s="101"/>
      <c r="D11" s="23">
        <v>1</v>
      </c>
      <c r="E11" s="54" t="s">
        <v>51</v>
      </c>
      <c r="F11" s="76" t="s">
        <v>52</v>
      </c>
      <c r="G11" s="157" t="s">
        <v>53</v>
      </c>
      <c r="H11" s="22" t="s">
        <v>12</v>
      </c>
      <c r="I11" s="42">
        <v>212</v>
      </c>
      <c r="J11" s="43">
        <f t="shared" si="1"/>
        <v>62.35294117647059</v>
      </c>
      <c r="K11" s="44">
        <f t="shared" si="2"/>
        <v>4</v>
      </c>
      <c r="L11" s="42">
        <v>215</v>
      </c>
      <c r="M11" s="43">
        <f t="shared" si="3"/>
        <v>63.23529411764706</v>
      </c>
      <c r="N11" s="44">
        <f t="shared" si="4"/>
        <v>3</v>
      </c>
      <c r="O11" s="42">
        <v>220</v>
      </c>
      <c r="P11" s="43">
        <f t="shared" si="5"/>
        <v>64.70588235294117</v>
      </c>
      <c r="Q11" s="44">
        <f t="shared" si="6"/>
        <v>3</v>
      </c>
      <c r="R11" s="42"/>
      <c r="S11" s="42">
        <f t="shared" si="7"/>
        <v>647</v>
      </c>
      <c r="T11" s="43">
        <f>S11/3.4/3</f>
        <v>63.43137254901961</v>
      </c>
      <c r="U11" s="42" t="s">
        <v>120</v>
      </c>
    </row>
    <row r="12" spans="1:21" s="3" customFormat="1" ht="43.5" customHeight="1">
      <c r="A12" s="48">
        <f t="shared" si="0"/>
        <v>4</v>
      </c>
      <c r="B12" s="21" t="s">
        <v>159</v>
      </c>
      <c r="C12" s="101"/>
      <c r="D12" s="23" t="s">
        <v>11</v>
      </c>
      <c r="E12" s="33" t="s">
        <v>161</v>
      </c>
      <c r="F12" s="56" t="s">
        <v>160</v>
      </c>
      <c r="G12" s="38" t="s">
        <v>162</v>
      </c>
      <c r="H12" s="22" t="s">
        <v>163</v>
      </c>
      <c r="I12" s="42">
        <v>219</v>
      </c>
      <c r="J12" s="43">
        <f t="shared" si="1"/>
        <v>64.41176470588235</v>
      </c>
      <c r="K12" s="44">
        <f t="shared" si="2"/>
        <v>3</v>
      </c>
      <c r="L12" s="42">
        <v>214.5</v>
      </c>
      <c r="M12" s="43">
        <f t="shared" si="3"/>
        <v>63.08823529411765</v>
      </c>
      <c r="N12" s="44">
        <f t="shared" si="4"/>
        <v>4</v>
      </c>
      <c r="O12" s="42">
        <v>216</v>
      </c>
      <c r="P12" s="43">
        <f t="shared" si="5"/>
        <v>63.529411764705884</v>
      </c>
      <c r="Q12" s="44">
        <f t="shared" si="6"/>
        <v>4</v>
      </c>
      <c r="R12" s="42">
        <v>1</v>
      </c>
      <c r="S12" s="42">
        <f t="shared" si="7"/>
        <v>649.5</v>
      </c>
      <c r="T12" s="43">
        <f>(S12/3.4/3)-0.5</f>
        <v>63.1764705882353</v>
      </c>
      <c r="U12" s="42" t="s">
        <v>120</v>
      </c>
    </row>
    <row r="13" spans="1:21" s="3" customFormat="1" ht="34.5" customHeight="1">
      <c r="A13" s="48">
        <f t="shared" si="0"/>
        <v>5</v>
      </c>
      <c r="B13" s="21" t="s">
        <v>115</v>
      </c>
      <c r="C13" s="101"/>
      <c r="D13" s="23" t="s">
        <v>28</v>
      </c>
      <c r="E13" s="21" t="s">
        <v>63</v>
      </c>
      <c r="F13" s="30" t="s">
        <v>27</v>
      </c>
      <c r="G13" s="12" t="s">
        <v>12</v>
      </c>
      <c r="H13" s="22" t="s">
        <v>12</v>
      </c>
      <c r="I13" s="42">
        <v>209</v>
      </c>
      <c r="J13" s="43">
        <f t="shared" si="1"/>
        <v>61.470588235294116</v>
      </c>
      <c r="K13" s="44">
        <f t="shared" si="2"/>
        <v>6</v>
      </c>
      <c r="L13" s="42">
        <v>211.5</v>
      </c>
      <c r="M13" s="43">
        <f t="shared" si="3"/>
        <v>62.20588235294118</v>
      </c>
      <c r="N13" s="44">
        <f t="shared" si="4"/>
        <v>5</v>
      </c>
      <c r="O13" s="42">
        <v>210</v>
      </c>
      <c r="P13" s="43">
        <f t="shared" si="5"/>
        <v>61.76470588235294</v>
      </c>
      <c r="Q13" s="44">
        <f t="shared" si="6"/>
        <v>7</v>
      </c>
      <c r="R13" s="42"/>
      <c r="S13" s="42">
        <f t="shared" si="7"/>
        <v>630.5</v>
      </c>
      <c r="T13" s="43">
        <f>S13/3.4/3</f>
        <v>61.81372549019608</v>
      </c>
      <c r="U13" s="42" t="s">
        <v>121</v>
      </c>
    </row>
    <row r="14" spans="1:21" s="3" customFormat="1" ht="32.25" customHeight="1">
      <c r="A14" s="48">
        <f t="shared" si="0"/>
        <v>6</v>
      </c>
      <c r="B14" s="21" t="s">
        <v>153</v>
      </c>
      <c r="C14" s="101"/>
      <c r="D14" s="23" t="s">
        <v>11</v>
      </c>
      <c r="E14" s="33" t="s">
        <v>154</v>
      </c>
      <c r="F14" s="55" t="s">
        <v>129</v>
      </c>
      <c r="G14" s="128" t="s">
        <v>130</v>
      </c>
      <c r="H14" s="13" t="s">
        <v>133</v>
      </c>
      <c r="I14" s="42">
        <v>205.5</v>
      </c>
      <c r="J14" s="43">
        <f t="shared" si="1"/>
        <v>60.44117647058824</v>
      </c>
      <c r="K14" s="44">
        <f t="shared" si="2"/>
        <v>7</v>
      </c>
      <c r="L14" s="42">
        <v>206.5</v>
      </c>
      <c r="M14" s="43">
        <f t="shared" si="3"/>
        <v>60.73529411764706</v>
      </c>
      <c r="N14" s="44">
        <f t="shared" si="4"/>
        <v>6</v>
      </c>
      <c r="O14" s="42">
        <v>216</v>
      </c>
      <c r="P14" s="43">
        <f t="shared" si="5"/>
        <v>63.529411764705884</v>
      </c>
      <c r="Q14" s="44">
        <f t="shared" si="6"/>
        <v>4</v>
      </c>
      <c r="R14" s="42"/>
      <c r="S14" s="42">
        <f t="shared" si="7"/>
        <v>628</v>
      </c>
      <c r="T14" s="43">
        <f>S14/3.4/3</f>
        <v>61.568627450980394</v>
      </c>
      <c r="U14" s="42" t="s">
        <v>121</v>
      </c>
    </row>
    <row r="15" spans="1:21" s="3" customFormat="1" ht="32.25" customHeight="1">
      <c r="A15" s="48">
        <f t="shared" si="0"/>
        <v>7</v>
      </c>
      <c r="B15" s="21" t="s">
        <v>158</v>
      </c>
      <c r="C15" s="79" t="s">
        <v>100</v>
      </c>
      <c r="D15" s="77" t="s">
        <v>40</v>
      </c>
      <c r="E15" s="33" t="s">
        <v>101</v>
      </c>
      <c r="F15" s="126" t="s">
        <v>102</v>
      </c>
      <c r="G15" s="127" t="s">
        <v>103</v>
      </c>
      <c r="H15" s="77" t="s">
        <v>98</v>
      </c>
      <c r="I15" s="42">
        <v>211</v>
      </c>
      <c r="J15" s="43">
        <f t="shared" si="1"/>
        <v>62.05882352941177</v>
      </c>
      <c r="K15" s="44">
        <f t="shared" si="2"/>
        <v>5</v>
      </c>
      <c r="L15" s="42">
        <v>202.5</v>
      </c>
      <c r="M15" s="43">
        <f t="shared" si="3"/>
        <v>59.55882352941177</v>
      </c>
      <c r="N15" s="44">
        <f t="shared" si="4"/>
        <v>7</v>
      </c>
      <c r="O15" s="42">
        <v>211.5</v>
      </c>
      <c r="P15" s="43">
        <f t="shared" si="5"/>
        <v>62.20588235294118</v>
      </c>
      <c r="Q15" s="44">
        <f t="shared" si="6"/>
        <v>6</v>
      </c>
      <c r="R15" s="42"/>
      <c r="S15" s="42">
        <f t="shared" si="7"/>
        <v>625</v>
      </c>
      <c r="T15" s="43">
        <f>S15/3.4/3</f>
        <v>61.274509803921575</v>
      </c>
      <c r="U15" s="42" t="s">
        <v>121</v>
      </c>
    </row>
    <row r="16" spans="1:21" s="3" customFormat="1" ht="33.75" customHeight="1">
      <c r="A16" s="48">
        <f t="shared" si="0"/>
        <v>8</v>
      </c>
      <c r="B16" s="21" t="s">
        <v>155</v>
      </c>
      <c r="C16" s="101"/>
      <c r="D16" s="23" t="s">
        <v>28</v>
      </c>
      <c r="E16" s="33" t="s">
        <v>156</v>
      </c>
      <c r="F16" s="56" t="s">
        <v>122</v>
      </c>
      <c r="G16" s="38"/>
      <c r="H16" s="22" t="s">
        <v>82</v>
      </c>
      <c r="I16" s="42">
        <v>202.5</v>
      </c>
      <c r="J16" s="43">
        <f t="shared" si="1"/>
        <v>59.55882352941177</v>
      </c>
      <c r="K16" s="44">
        <f t="shared" si="2"/>
        <v>8</v>
      </c>
      <c r="L16" s="42">
        <v>200</v>
      </c>
      <c r="M16" s="43">
        <f t="shared" si="3"/>
        <v>58.82352941176471</v>
      </c>
      <c r="N16" s="44">
        <f t="shared" si="4"/>
        <v>8</v>
      </c>
      <c r="O16" s="42">
        <v>198</v>
      </c>
      <c r="P16" s="43">
        <f t="shared" si="5"/>
        <v>58.23529411764706</v>
      </c>
      <c r="Q16" s="44">
        <f t="shared" si="6"/>
        <v>8</v>
      </c>
      <c r="R16" s="42"/>
      <c r="S16" s="42">
        <f t="shared" si="7"/>
        <v>600.5</v>
      </c>
      <c r="T16" s="43">
        <f>S16/3.4/3</f>
        <v>58.872549019607845</v>
      </c>
      <c r="U16" s="42"/>
    </row>
    <row r="17" spans="1:20" s="49" customFormat="1" ht="34.5" customHeight="1">
      <c r="A17" s="202" t="s">
        <v>181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</row>
  </sheetData>
  <sheetProtection/>
  <mergeCells count="22">
    <mergeCell ref="A17:T17"/>
    <mergeCell ref="O7:Q7"/>
    <mergeCell ref="H6:H8"/>
    <mergeCell ref="F6:F8"/>
    <mergeCell ref="G6:G8"/>
    <mergeCell ref="T6:T8"/>
    <mergeCell ref="E6:E8"/>
    <mergeCell ref="R6:R8"/>
    <mergeCell ref="U6:U8"/>
    <mergeCell ref="L7:N7"/>
    <mergeCell ref="A6:A8"/>
    <mergeCell ref="B6:B8"/>
    <mergeCell ref="A5:B5"/>
    <mergeCell ref="A4:U4"/>
    <mergeCell ref="I7:K7"/>
    <mergeCell ref="I6:Q6"/>
    <mergeCell ref="A1:U1"/>
    <mergeCell ref="A2:U2"/>
    <mergeCell ref="A3:U3"/>
    <mergeCell ref="R5:U5"/>
    <mergeCell ref="S6:S8"/>
    <mergeCell ref="D6:D8"/>
  </mergeCells>
  <printOptions/>
  <pageMargins left="0.31496062992125984" right="0.31496062992125984" top="0.15748031496062992" bottom="0.15748031496062992" header="0" footer="0"/>
  <pageSetup horizontalDpi="300" verticalDpi="3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view="pageBreakPreview" zoomScale="91" zoomScaleNormal="75" zoomScaleSheetLayoutView="91" workbookViewId="0" topLeftCell="A21">
      <selection activeCell="H24" sqref="H24"/>
    </sheetView>
  </sheetViews>
  <sheetFormatPr defaultColWidth="9.00390625" defaultRowHeight="12.75"/>
  <cols>
    <col min="1" max="1" width="4.75390625" style="3" customWidth="1"/>
    <col min="2" max="2" width="19.375" style="3" customWidth="1"/>
    <col min="3" max="3" width="19.375" style="3" hidden="1" customWidth="1"/>
    <col min="4" max="4" width="5.75390625" style="3" customWidth="1"/>
    <col min="5" max="5" width="31.875" style="3" customWidth="1"/>
    <col min="6" max="6" width="8.25390625" style="3" hidden="1" customWidth="1"/>
    <col min="7" max="7" width="14.75390625" style="3" customWidth="1"/>
    <col min="8" max="8" width="15.25390625" style="3" customWidth="1"/>
    <col min="9" max="9" width="7.00390625" style="3" customWidth="1"/>
    <col min="10" max="10" width="6.75390625" style="3" customWidth="1"/>
    <col min="11" max="11" width="5.875" style="3" customWidth="1"/>
    <col min="12" max="12" width="7.00390625" style="3" customWidth="1"/>
    <col min="13" max="13" width="6.875" style="3" customWidth="1"/>
    <col min="14" max="14" width="3.875" style="3" customWidth="1"/>
    <col min="15" max="15" width="6.375" style="3" customWidth="1"/>
    <col min="16" max="16" width="7.00390625" style="3" customWidth="1"/>
    <col min="17" max="17" width="5.875" style="3" customWidth="1"/>
    <col min="18" max="18" width="5.00390625" style="3" customWidth="1"/>
    <col min="19" max="19" width="7.00390625" style="3" customWidth="1"/>
    <col min="20" max="20" width="3.625" style="3" customWidth="1"/>
    <col min="21" max="21" width="5.625" style="3" customWidth="1"/>
    <col min="22" max="22" width="6.25390625" style="3" customWidth="1"/>
    <col min="23" max="23" width="5.625" style="3" customWidth="1"/>
    <col min="24" max="24" width="6.625" style="3" customWidth="1"/>
    <col min="25" max="25" width="7.75390625" style="3" customWidth="1"/>
    <col min="26" max="26" width="3.875" style="4" customWidth="1"/>
    <col min="27" max="27" width="5.875" style="3" customWidth="1"/>
    <col min="28" max="28" width="7.125" style="3" customWidth="1"/>
    <col min="29" max="29" width="7.25390625" style="3" customWidth="1"/>
    <col min="30" max="16384" width="9.125" style="3" customWidth="1"/>
  </cols>
  <sheetData>
    <row r="1" spans="1:30" s="158" customFormat="1" ht="29.25" customHeight="1">
      <c r="A1" s="206" t="s">
        <v>198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s="158" customFormat="1" ht="29.25" customHeight="1">
      <c r="A2" s="206" t="s">
        <v>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</row>
    <row r="3" spans="1:30" s="158" customFormat="1" ht="29.25" customHeight="1">
      <c r="A3" s="206" t="s">
        <v>199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</row>
    <row r="4" spans="1:30" ht="29.25" customHeight="1">
      <c r="A4" s="208" t="s">
        <v>207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</row>
    <row r="5" spans="1:21" ht="12" customHeight="1" thickBot="1">
      <c r="A5" s="259" t="s">
        <v>18</v>
      </c>
      <c r="B5" s="259"/>
      <c r="C5" s="169"/>
      <c r="D5" s="5"/>
      <c r="E5" s="5"/>
      <c r="F5" s="159"/>
      <c r="G5" s="5"/>
      <c r="H5" s="5"/>
      <c r="I5" s="5"/>
      <c r="J5" s="5"/>
      <c r="K5" s="5"/>
      <c r="L5" s="5"/>
      <c r="M5" s="5"/>
      <c r="N5" s="5"/>
      <c r="O5" s="5"/>
      <c r="P5" s="5"/>
      <c r="Q5" s="185" t="s">
        <v>200</v>
      </c>
      <c r="R5" s="185"/>
      <c r="S5" s="185"/>
      <c r="T5" s="185"/>
      <c r="U5" s="185"/>
    </row>
    <row r="6" spans="1:30" ht="12.75" customHeight="1" thickBot="1">
      <c r="A6" s="250" t="s">
        <v>19</v>
      </c>
      <c r="B6" s="233" t="s">
        <v>20</v>
      </c>
      <c r="C6" s="115"/>
      <c r="D6" s="253" t="s">
        <v>9</v>
      </c>
      <c r="E6" s="233" t="s">
        <v>21</v>
      </c>
      <c r="F6" s="256" t="s">
        <v>22</v>
      </c>
      <c r="G6" s="256" t="s">
        <v>201</v>
      </c>
      <c r="H6" s="233" t="s">
        <v>0</v>
      </c>
      <c r="I6" s="234" t="s">
        <v>1</v>
      </c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6" t="s">
        <v>8</v>
      </c>
      <c r="AB6" s="239" t="s">
        <v>202</v>
      </c>
      <c r="AC6" s="240" t="s">
        <v>203</v>
      </c>
      <c r="AD6" s="241" t="s">
        <v>3</v>
      </c>
    </row>
    <row r="7" spans="1:30" ht="16.5" customHeight="1">
      <c r="A7" s="251"/>
      <c r="B7" s="233"/>
      <c r="C7" s="116"/>
      <c r="D7" s="254"/>
      <c r="E7" s="233"/>
      <c r="F7" s="257"/>
      <c r="G7" s="257"/>
      <c r="H7" s="233"/>
      <c r="I7" s="244" t="s">
        <v>14</v>
      </c>
      <c r="J7" s="245"/>
      <c r="K7" s="245"/>
      <c r="L7" s="245"/>
      <c r="M7" s="246"/>
      <c r="N7" s="247"/>
      <c r="O7" s="244" t="s">
        <v>32</v>
      </c>
      <c r="P7" s="245"/>
      <c r="Q7" s="245"/>
      <c r="R7" s="245"/>
      <c r="S7" s="246"/>
      <c r="T7" s="247"/>
      <c r="U7" s="244" t="s">
        <v>6</v>
      </c>
      <c r="V7" s="248"/>
      <c r="W7" s="248"/>
      <c r="X7" s="248"/>
      <c r="Y7" s="248"/>
      <c r="Z7" s="249"/>
      <c r="AA7" s="237"/>
      <c r="AB7" s="204"/>
      <c r="AC7" s="191"/>
      <c r="AD7" s="242"/>
    </row>
    <row r="8" spans="1:30" ht="33" customHeight="1">
      <c r="A8" s="252"/>
      <c r="B8" s="233"/>
      <c r="C8" s="117"/>
      <c r="D8" s="255"/>
      <c r="E8" s="233"/>
      <c r="F8" s="258"/>
      <c r="G8" s="258"/>
      <c r="H8" s="233"/>
      <c r="I8" s="160" t="s">
        <v>204</v>
      </c>
      <c r="J8" s="28" t="s">
        <v>5</v>
      </c>
      <c r="K8" s="28" t="s">
        <v>205</v>
      </c>
      <c r="L8" s="28" t="s">
        <v>5</v>
      </c>
      <c r="M8" s="161" t="s">
        <v>30</v>
      </c>
      <c r="N8" s="162" t="s">
        <v>15</v>
      </c>
      <c r="O8" s="160" t="s">
        <v>204</v>
      </c>
      <c r="P8" s="28" t="s">
        <v>5</v>
      </c>
      <c r="Q8" s="28" t="s">
        <v>205</v>
      </c>
      <c r="R8" s="28" t="s">
        <v>5</v>
      </c>
      <c r="S8" s="161" t="s">
        <v>30</v>
      </c>
      <c r="T8" s="162" t="s">
        <v>15</v>
      </c>
      <c r="U8" s="160" t="s">
        <v>204</v>
      </c>
      <c r="V8" s="50" t="s">
        <v>5</v>
      </c>
      <c r="W8" s="50" t="s">
        <v>205</v>
      </c>
      <c r="X8" s="50" t="s">
        <v>5</v>
      </c>
      <c r="Y8" s="50" t="s">
        <v>30</v>
      </c>
      <c r="Z8" s="163" t="s">
        <v>15</v>
      </c>
      <c r="AA8" s="238"/>
      <c r="AB8" s="205"/>
      <c r="AC8" s="192"/>
      <c r="AD8" s="243"/>
    </row>
    <row r="9" spans="1:22" ht="21.75" customHeight="1">
      <c r="A9" s="209" t="s">
        <v>208</v>
      </c>
      <c r="B9" s="210"/>
      <c r="C9" s="210"/>
      <c r="D9" s="210"/>
      <c r="E9" s="210"/>
      <c r="F9" s="210"/>
      <c r="G9" s="210"/>
      <c r="H9" s="210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6"/>
    </row>
    <row r="10" spans="1:30" ht="27.75" customHeight="1">
      <c r="A10" s="164">
        <f aca="true" t="shared" si="0" ref="A10:A20">RANK(AD10,AD$10:AD$20,0)</f>
        <v>1</v>
      </c>
      <c r="B10" s="118" t="s">
        <v>70</v>
      </c>
      <c r="C10" s="87"/>
      <c r="D10" s="15">
        <v>3</v>
      </c>
      <c r="E10" s="41" t="s">
        <v>45</v>
      </c>
      <c r="F10" s="53" t="s">
        <v>41</v>
      </c>
      <c r="G10" s="52" t="s">
        <v>210</v>
      </c>
      <c r="H10" s="15" t="s">
        <v>12</v>
      </c>
      <c r="I10" s="165">
        <v>131</v>
      </c>
      <c r="J10" s="166">
        <f aca="true" t="shared" si="1" ref="J10:J20">I10/2</f>
        <v>65.5</v>
      </c>
      <c r="K10" s="165">
        <v>140</v>
      </c>
      <c r="L10" s="166">
        <f aca="true" t="shared" si="2" ref="L10:L20">K10/2</f>
        <v>70</v>
      </c>
      <c r="M10" s="167">
        <f aca="true" t="shared" si="3" ref="M10:M20">(J10+L10)/2</f>
        <v>67.75</v>
      </c>
      <c r="N10" s="165">
        <f aca="true" t="shared" si="4" ref="N10:N20">RANK(M10,M$10:M$20,0)</f>
        <v>1</v>
      </c>
      <c r="O10" s="165">
        <v>134.5</v>
      </c>
      <c r="P10" s="166">
        <f aca="true" t="shared" si="5" ref="P10:P20">O10/2</f>
        <v>67.25</v>
      </c>
      <c r="Q10" s="165">
        <v>132.5</v>
      </c>
      <c r="R10" s="166">
        <f aca="true" t="shared" si="6" ref="R10:R20">Q10/2</f>
        <v>66.25</v>
      </c>
      <c r="S10" s="167">
        <f aca="true" t="shared" si="7" ref="S10:S20">(P10+R10)/2</f>
        <v>66.75</v>
      </c>
      <c r="T10" s="165">
        <f aca="true" t="shared" si="8" ref="T10:T20">RANK(S10,S$10:S$20,0)</f>
        <v>3</v>
      </c>
      <c r="U10" s="165">
        <v>134</v>
      </c>
      <c r="V10" s="166">
        <f aca="true" t="shared" si="9" ref="V10:V20">U10/2</f>
        <v>67</v>
      </c>
      <c r="W10" s="165">
        <v>132.5</v>
      </c>
      <c r="X10" s="166">
        <f aca="true" t="shared" si="10" ref="X10:X20">W10/2</f>
        <v>66.25</v>
      </c>
      <c r="Y10" s="167">
        <f aca="true" t="shared" si="11" ref="Y10:Y20">(V10+X10)/2</f>
        <v>66.625</v>
      </c>
      <c r="Z10" s="165">
        <f aca="true" t="shared" si="12" ref="Z10:Z20">RANK(Y10,Y$10:Y$20,0)</f>
        <v>1</v>
      </c>
      <c r="AA10" s="165"/>
      <c r="AB10" s="168">
        <f aca="true" t="shared" si="13" ref="AB10:AB16">(J10+P10+V10)/3</f>
        <v>66.58333333333333</v>
      </c>
      <c r="AC10" s="168">
        <f aca="true" t="shared" si="14" ref="AC10:AC20">(L10+R10+X10)/3</f>
        <v>67.5</v>
      </c>
      <c r="AD10" s="167">
        <f aca="true" t="shared" si="15" ref="AD10:AD20">(AB10+AC10)/2</f>
        <v>67.04166666666666</v>
      </c>
    </row>
    <row r="11" spans="1:30" ht="29.25" customHeight="1">
      <c r="A11" s="164">
        <f t="shared" si="0"/>
        <v>2</v>
      </c>
      <c r="B11" s="25" t="s">
        <v>232</v>
      </c>
      <c r="C11" s="88"/>
      <c r="D11" s="15" t="s">
        <v>40</v>
      </c>
      <c r="E11" s="41" t="s">
        <v>45</v>
      </c>
      <c r="F11" s="53" t="s">
        <v>41</v>
      </c>
      <c r="G11" s="52" t="s">
        <v>213</v>
      </c>
      <c r="H11" s="15" t="s">
        <v>12</v>
      </c>
      <c r="I11" s="165">
        <v>128</v>
      </c>
      <c r="J11" s="166">
        <f t="shared" si="1"/>
        <v>64</v>
      </c>
      <c r="K11" s="165">
        <v>132.5</v>
      </c>
      <c r="L11" s="166">
        <f t="shared" si="2"/>
        <v>66.25</v>
      </c>
      <c r="M11" s="167">
        <f t="shared" si="3"/>
        <v>65.125</v>
      </c>
      <c r="N11" s="165">
        <f t="shared" si="4"/>
        <v>4</v>
      </c>
      <c r="O11" s="165">
        <v>133</v>
      </c>
      <c r="P11" s="166">
        <f t="shared" si="5"/>
        <v>66.5</v>
      </c>
      <c r="Q11" s="165">
        <v>137.5</v>
      </c>
      <c r="R11" s="166">
        <f t="shared" si="6"/>
        <v>68.75</v>
      </c>
      <c r="S11" s="167">
        <f t="shared" si="7"/>
        <v>67.625</v>
      </c>
      <c r="T11" s="165">
        <f t="shared" si="8"/>
        <v>2</v>
      </c>
      <c r="U11" s="165">
        <v>132.5</v>
      </c>
      <c r="V11" s="166">
        <f t="shared" si="9"/>
        <v>66.25</v>
      </c>
      <c r="W11" s="165">
        <v>132.5</v>
      </c>
      <c r="X11" s="166">
        <f t="shared" si="10"/>
        <v>66.25</v>
      </c>
      <c r="Y11" s="167">
        <f t="shared" si="11"/>
        <v>66.25</v>
      </c>
      <c r="Z11" s="165">
        <f t="shared" si="12"/>
        <v>3</v>
      </c>
      <c r="AA11" s="165"/>
      <c r="AB11" s="168">
        <f t="shared" si="13"/>
        <v>65.58333333333333</v>
      </c>
      <c r="AC11" s="168">
        <f t="shared" si="14"/>
        <v>67.08333333333333</v>
      </c>
      <c r="AD11" s="167">
        <f t="shared" si="15"/>
        <v>66.33333333333333</v>
      </c>
    </row>
    <row r="12" spans="1:30" ht="27.75" customHeight="1">
      <c r="A12" s="164">
        <f t="shared" si="0"/>
        <v>3</v>
      </c>
      <c r="B12" s="118" t="s">
        <v>69</v>
      </c>
      <c r="C12" s="87"/>
      <c r="D12" s="15" t="s">
        <v>40</v>
      </c>
      <c r="E12" s="39" t="s">
        <v>43</v>
      </c>
      <c r="F12" s="16" t="s">
        <v>26</v>
      </c>
      <c r="G12" s="17" t="s">
        <v>209</v>
      </c>
      <c r="H12" s="15" t="s">
        <v>12</v>
      </c>
      <c r="I12" s="165">
        <v>128</v>
      </c>
      <c r="J12" s="166">
        <f t="shared" si="1"/>
        <v>64</v>
      </c>
      <c r="K12" s="165">
        <v>135</v>
      </c>
      <c r="L12" s="166">
        <f t="shared" si="2"/>
        <v>67.5</v>
      </c>
      <c r="M12" s="167">
        <f t="shared" si="3"/>
        <v>65.75</v>
      </c>
      <c r="N12" s="165">
        <f t="shared" si="4"/>
        <v>3</v>
      </c>
      <c r="O12" s="165">
        <v>134.5</v>
      </c>
      <c r="P12" s="166">
        <f t="shared" si="5"/>
        <v>67.25</v>
      </c>
      <c r="Q12" s="165">
        <v>137.5</v>
      </c>
      <c r="R12" s="166">
        <f t="shared" si="6"/>
        <v>68.75</v>
      </c>
      <c r="S12" s="167">
        <f t="shared" si="7"/>
        <v>68</v>
      </c>
      <c r="T12" s="165">
        <f t="shared" si="8"/>
        <v>1</v>
      </c>
      <c r="U12" s="165">
        <v>125.5</v>
      </c>
      <c r="V12" s="166">
        <f t="shared" si="9"/>
        <v>62.75</v>
      </c>
      <c r="W12" s="165">
        <v>130</v>
      </c>
      <c r="X12" s="166">
        <f t="shared" si="10"/>
        <v>65</v>
      </c>
      <c r="Y12" s="167">
        <f t="shared" si="11"/>
        <v>63.875</v>
      </c>
      <c r="Z12" s="165">
        <f t="shared" si="12"/>
        <v>9</v>
      </c>
      <c r="AA12" s="165"/>
      <c r="AB12" s="168">
        <f t="shared" si="13"/>
        <v>64.66666666666667</v>
      </c>
      <c r="AC12" s="168">
        <f t="shared" si="14"/>
        <v>67.08333333333333</v>
      </c>
      <c r="AD12" s="167">
        <f t="shared" si="15"/>
        <v>65.875</v>
      </c>
    </row>
    <row r="13" spans="1:30" ht="27" customHeight="1">
      <c r="A13" s="164">
        <f t="shared" si="0"/>
        <v>3</v>
      </c>
      <c r="B13" s="34" t="s">
        <v>90</v>
      </c>
      <c r="C13" s="88"/>
      <c r="D13" s="15" t="s">
        <v>40</v>
      </c>
      <c r="E13" s="40" t="s">
        <v>44</v>
      </c>
      <c r="F13" s="27" t="s">
        <v>24</v>
      </c>
      <c r="G13" s="17" t="s">
        <v>212</v>
      </c>
      <c r="H13" s="17" t="s">
        <v>12</v>
      </c>
      <c r="I13" s="165">
        <v>128</v>
      </c>
      <c r="J13" s="166">
        <f t="shared" si="1"/>
        <v>64</v>
      </c>
      <c r="K13" s="165">
        <v>137.5</v>
      </c>
      <c r="L13" s="166">
        <f t="shared" si="2"/>
        <v>68.75</v>
      </c>
      <c r="M13" s="167">
        <f t="shared" si="3"/>
        <v>66.375</v>
      </c>
      <c r="N13" s="165">
        <f t="shared" si="4"/>
        <v>2</v>
      </c>
      <c r="O13" s="165">
        <v>129</v>
      </c>
      <c r="P13" s="166">
        <f t="shared" si="5"/>
        <v>64.5</v>
      </c>
      <c r="Q13" s="165">
        <v>130</v>
      </c>
      <c r="R13" s="166">
        <f t="shared" si="6"/>
        <v>65</v>
      </c>
      <c r="S13" s="167">
        <f t="shared" si="7"/>
        <v>64.75</v>
      </c>
      <c r="T13" s="165">
        <f t="shared" si="8"/>
        <v>6</v>
      </c>
      <c r="U13" s="165">
        <v>128.5</v>
      </c>
      <c r="V13" s="166">
        <f t="shared" si="9"/>
        <v>64.25</v>
      </c>
      <c r="W13" s="165">
        <v>137.5</v>
      </c>
      <c r="X13" s="166">
        <f t="shared" si="10"/>
        <v>68.75</v>
      </c>
      <c r="Y13" s="167">
        <f t="shared" si="11"/>
        <v>66.5</v>
      </c>
      <c r="Z13" s="165">
        <f t="shared" si="12"/>
        <v>2</v>
      </c>
      <c r="AA13" s="165"/>
      <c r="AB13" s="168">
        <f t="shared" si="13"/>
        <v>64.25</v>
      </c>
      <c r="AC13" s="168">
        <f t="shared" si="14"/>
        <v>67.5</v>
      </c>
      <c r="AD13" s="167">
        <f t="shared" si="15"/>
        <v>65.875</v>
      </c>
    </row>
    <row r="14" spans="1:30" ht="27" customHeight="1">
      <c r="A14" s="164">
        <f t="shared" si="0"/>
        <v>5</v>
      </c>
      <c r="B14" s="25" t="s">
        <v>108</v>
      </c>
      <c r="C14" s="88"/>
      <c r="D14" s="15" t="s">
        <v>40</v>
      </c>
      <c r="E14" s="41" t="s">
        <v>46</v>
      </c>
      <c r="F14" s="94" t="s">
        <v>34</v>
      </c>
      <c r="G14" s="26" t="s">
        <v>211</v>
      </c>
      <c r="H14" s="26" t="s">
        <v>12</v>
      </c>
      <c r="I14" s="165">
        <v>127.5</v>
      </c>
      <c r="J14" s="166">
        <f t="shared" si="1"/>
        <v>63.75</v>
      </c>
      <c r="K14" s="165">
        <v>130</v>
      </c>
      <c r="L14" s="166">
        <f t="shared" si="2"/>
        <v>65</v>
      </c>
      <c r="M14" s="167">
        <f t="shared" si="3"/>
        <v>64.375</v>
      </c>
      <c r="N14" s="165">
        <f t="shared" si="4"/>
        <v>7</v>
      </c>
      <c r="O14" s="165">
        <v>129.5</v>
      </c>
      <c r="P14" s="166">
        <f t="shared" si="5"/>
        <v>64.75</v>
      </c>
      <c r="Q14" s="165">
        <v>137.5</v>
      </c>
      <c r="R14" s="166">
        <f t="shared" si="6"/>
        <v>68.75</v>
      </c>
      <c r="S14" s="167">
        <f t="shared" si="7"/>
        <v>66.75</v>
      </c>
      <c r="T14" s="165">
        <f t="shared" si="8"/>
        <v>3</v>
      </c>
      <c r="U14" s="165">
        <v>128</v>
      </c>
      <c r="V14" s="166">
        <f t="shared" si="9"/>
        <v>64</v>
      </c>
      <c r="W14" s="165">
        <v>130</v>
      </c>
      <c r="X14" s="166">
        <f t="shared" si="10"/>
        <v>65</v>
      </c>
      <c r="Y14" s="167">
        <f t="shared" si="11"/>
        <v>64.5</v>
      </c>
      <c r="Z14" s="165">
        <f t="shared" si="12"/>
        <v>8</v>
      </c>
      <c r="AA14" s="165"/>
      <c r="AB14" s="168">
        <f t="shared" si="13"/>
        <v>64.16666666666667</v>
      </c>
      <c r="AC14" s="168">
        <f t="shared" si="14"/>
        <v>66.25</v>
      </c>
      <c r="AD14" s="167">
        <f t="shared" si="15"/>
        <v>65.20833333333334</v>
      </c>
    </row>
    <row r="15" spans="1:30" ht="27" customHeight="1">
      <c r="A15" s="164">
        <f t="shared" si="0"/>
        <v>6</v>
      </c>
      <c r="B15" s="25" t="s">
        <v>110</v>
      </c>
      <c r="C15" s="88"/>
      <c r="D15" s="15" t="s">
        <v>40</v>
      </c>
      <c r="E15" s="39" t="s">
        <v>43</v>
      </c>
      <c r="F15" s="20" t="s">
        <v>26</v>
      </c>
      <c r="G15" s="17" t="s">
        <v>222</v>
      </c>
      <c r="H15" s="17" t="s">
        <v>12</v>
      </c>
      <c r="I15" s="165">
        <v>125.5</v>
      </c>
      <c r="J15" s="166">
        <f t="shared" si="1"/>
        <v>62.75</v>
      </c>
      <c r="K15" s="165">
        <v>132.5</v>
      </c>
      <c r="L15" s="166">
        <f t="shared" si="2"/>
        <v>66.25</v>
      </c>
      <c r="M15" s="167">
        <f t="shared" si="3"/>
        <v>64.5</v>
      </c>
      <c r="N15" s="165">
        <f t="shared" si="4"/>
        <v>6</v>
      </c>
      <c r="O15" s="165">
        <v>131.5</v>
      </c>
      <c r="P15" s="166">
        <f t="shared" si="5"/>
        <v>65.75</v>
      </c>
      <c r="Q15" s="165">
        <v>130</v>
      </c>
      <c r="R15" s="166">
        <f t="shared" si="6"/>
        <v>65</v>
      </c>
      <c r="S15" s="167">
        <f t="shared" si="7"/>
        <v>65.375</v>
      </c>
      <c r="T15" s="165">
        <f t="shared" si="8"/>
        <v>5</v>
      </c>
      <c r="U15" s="165">
        <v>125.5</v>
      </c>
      <c r="V15" s="166">
        <f t="shared" si="9"/>
        <v>62.75</v>
      </c>
      <c r="W15" s="165">
        <v>135</v>
      </c>
      <c r="X15" s="166">
        <f t="shared" si="10"/>
        <v>67.5</v>
      </c>
      <c r="Y15" s="167">
        <f t="shared" si="11"/>
        <v>65.125</v>
      </c>
      <c r="Z15" s="165">
        <f t="shared" si="12"/>
        <v>6</v>
      </c>
      <c r="AA15" s="165"/>
      <c r="AB15" s="168">
        <f t="shared" si="13"/>
        <v>63.75</v>
      </c>
      <c r="AC15" s="168">
        <f t="shared" si="14"/>
        <v>66.25</v>
      </c>
      <c r="AD15" s="167">
        <f t="shared" si="15"/>
        <v>65</v>
      </c>
    </row>
    <row r="16" spans="1:30" ht="27" customHeight="1">
      <c r="A16" s="164">
        <f t="shared" si="0"/>
        <v>7</v>
      </c>
      <c r="B16" s="25" t="s">
        <v>68</v>
      </c>
      <c r="C16" s="88"/>
      <c r="D16" s="15" t="s">
        <v>40</v>
      </c>
      <c r="E16" s="40" t="s">
        <v>44</v>
      </c>
      <c r="F16" s="53" t="s">
        <v>24</v>
      </c>
      <c r="G16" s="17" t="s">
        <v>220</v>
      </c>
      <c r="H16" s="15" t="s">
        <v>12</v>
      </c>
      <c r="I16" s="165">
        <v>125.5</v>
      </c>
      <c r="J16" s="166">
        <f t="shared" si="1"/>
        <v>62.75</v>
      </c>
      <c r="K16" s="165">
        <v>135</v>
      </c>
      <c r="L16" s="166">
        <f t="shared" si="2"/>
        <v>67.5</v>
      </c>
      <c r="M16" s="167">
        <f t="shared" si="3"/>
        <v>65.125</v>
      </c>
      <c r="N16" s="165">
        <f t="shared" si="4"/>
        <v>4</v>
      </c>
      <c r="O16" s="165">
        <v>124</v>
      </c>
      <c r="P16" s="166">
        <f t="shared" si="5"/>
        <v>62</v>
      </c>
      <c r="Q16" s="165">
        <v>125</v>
      </c>
      <c r="R16" s="166">
        <f t="shared" si="6"/>
        <v>62.5</v>
      </c>
      <c r="S16" s="167">
        <f t="shared" si="7"/>
        <v>62.25</v>
      </c>
      <c r="T16" s="165">
        <f t="shared" si="8"/>
        <v>7</v>
      </c>
      <c r="U16" s="165">
        <v>124</v>
      </c>
      <c r="V16" s="166">
        <f t="shared" si="9"/>
        <v>62</v>
      </c>
      <c r="W16" s="165">
        <v>140</v>
      </c>
      <c r="X16" s="166">
        <f t="shared" si="10"/>
        <v>70</v>
      </c>
      <c r="Y16" s="167">
        <f t="shared" si="11"/>
        <v>66</v>
      </c>
      <c r="Z16" s="165">
        <f t="shared" si="12"/>
        <v>4</v>
      </c>
      <c r="AA16" s="165"/>
      <c r="AB16" s="168">
        <f t="shared" si="13"/>
        <v>62.25</v>
      </c>
      <c r="AC16" s="168">
        <f t="shared" si="14"/>
        <v>66.66666666666667</v>
      </c>
      <c r="AD16" s="167">
        <f t="shared" si="15"/>
        <v>64.45833333333334</v>
      </c>
    </row>
    <row r="17" spans="1:30" ht="27" customHeight="1">
      <c r="A17" s="164">
        <f t="shared" si="0"/>
        <v>8</v>
      </c>
      <c r="B17" s="18" t="s">
        <v>62</v>
      </c>
      <c r="C17" s="65"/>
      <c r="D17" s="15" t="s">
        <v>40</v>
      </c>
      <c r="E17" s="58" t="s">
        <v>56</v>
      </c>
      <c r="F17" s="27" t="s">
        <v>54</v>
      </c>
      <c r="G17" s="26" t="s">
        <v>223</v>
      </c>
      <c r="H17" s="15" t="s">
        <v>12</v>
      </c>
      <c r="I17" s="165">
        <v>124.5</v>
      </c>
      <c r="J17" s="166">
        <f t="shared" si="1"/>
        <v>62.25</v>
      </c>
      <c r="K17" s="165">
        <v>130</v>
      </c>
      <c r="L17" s="166">
        <f t="shared" si="2"/>
        <v>65</v>
      </c>
      <c r="M17" s="167">
        <f t="shared" si="3"/>
        <v>63.625</v>
      </c>
      <c r="N17" s="165">
        <f t="shared" si="4"/>
        <v>9</v>
      </c>
      <c r="O17" s="165">
        <v>121</v>
      </c>
      <c r="P17" s="166">
        <f t="shared" si="5"/>
        <v>60.5</v>
      </c>
      <c r="Q17" s="165">
        <v>127.5</v>
      </c>
      <c r="R17" s="166">
        <f t="shared" si="6"/>
        <v>63.75</v>
      </c>
      <c r="S17" s="167">
        <f t="shared" si="7"/>
        <v>62.125</v>
      </c>
      <c r="T17" s="165">
        <f t="shared" si="8"/>
        <v>8</v>
      </c>
      <c r="U17" s="165">
        <v>128.5</v>
      </c>
      <c r="V17" s="166">
        <f t="shared" si="9"/>
        <v>64.25</v>
      </c>
      <c r="W17" s="165">
        <v>135</v>
      </c>
      <c r="X17" s="166">
        <f t="shared" si="10"/>
        <v>67.5</v>
      </c>
      <c r="Y17" s="167">
        <f t="shared" si="11"/>
        <v>65.875</v>
      </c>
      <c r="Z17" s="165">
        <f t="shared" si="12"/>
        <v>5</v>
      </c>
      <c r="AA17" s="165">
        <v>1</v>
      </c>
      <c r="AB17" s="168">
        <f>((J17+P17+V17)/3)-0.5</f>
        <v>61.833333333333336</v>
      </c>
      <c r="AC17" s="168">
        <f t="shared" si="14"/>
        <v>65.41666666666667</v>
      </c>
      <c r="AD17" s="167">
        <f t="shared" si="15"/>
        <v>63.625</v>
      </c>
    </row>
    <row r="18" spans="1:30" ht="27" customHeight="1">
      <c r="A18" s="164">
        <f t="shared" si="0"/>
        <v>9</v>
      </c>
      <c r="B18" s="25" t="s">
        <v>109</v>
      </c>
      <c r="C18" s="88"/>
      <c r="D18" s="15" t="s">
        <v>40</v>
      </c>
      <c r="E18" s="40" t="s">
        <v>44</v>
      </c>
      <c r="F18" s="27" t="s">
        <v>24</v>
      </c>
      <c r="G18" s="15" t="s">
        <v>221</v>
      </c>
      <c r="H18" s="15" t="s">
        <v>12</v>
      </c>
      <c r="I18" s="165">
        <v>125.5</v>
      </c>
      <c r="J18" s="166">
        <f t="shared" si="1"/>
        <v>62.75</v>
      </c>
      <c r="K18" s="165">
        <v>130</v>
      </c>
      <c r="L18" s="166">
        <f t="shared" si="2"/>
        <v>65</v>
      </c>
      <c r="M18" s="167">
        <f t="shared" si="3"/>
        <v>63.875</v>
      </c>
      <c r="N18" s="165">
        <f t="shared" si="4"/>
        <v>8</v>
      </c>
      <c r="O18" s="165">
        <v>115.5</v>
      </c>
      <c r="P18" s="166">
        <f t="shared" si="5"/>
        <v>57.75</v>
      </c>
      <c r="Q18" s="165">
        <v>130</v>
      </c>
      <c r="R18" s="166">
        <f t="shared" si="6"/>
        <v>65</v>
      </c>
      <c r="S18" s="167">
        <f t="shared" si="7"/>
        <v>61.375</v>
      </c>
      <c r="T18" s="165">
        <f t="shared" si="8"/>
        <v>9</v>
      </c>
      <c r="U18" s="165">
        <v>123</v>
      </c>
      <c r="V18" s="166">
        <f t="shared" si="9"/>
        <v>61.5</v>
      </c>
      <c r="W18" s="165">
        <v>137.5</v>
      </c>
      <c r="X18" s="166">
        <f t="shared" si="10"/>
        <v>68.75</v>
      </c>
      <c r="Y18" s="167">
        <f t="shared" si="11"/>
        <v>65.125</v>
      </c>
      <c r="Z18" s="165">
        <f t="shared" si="12"/>
        <v>6</v>
      </c>
      <c r="AA18" s="165"/>
      <c r="AB18" s="168">
        <f>(J18+P18+V18)/3</f>
        <v>60.666666666666664</v>
      </c>
      <c r="AC18" s="168">
        <f t="shared" si="14"/>
        <v>66.25</v>
      </c>
      <c r="AD18" s="167">
        <f t="shared" si="15"/>
        <v>63.45833333333333</v>
      </c>
    </row>
    <row r="19" spans="1:30" ht="33.75" customHeight="1">
      <c r="A19" s="164">
        <f t="shared" si="0"/>
        <v>10</v>
      </c>
      <c r="B19" s="174" t="s">
        <v>140</v>
      </c>
      <c r="C19" s="15" t="s">
        <v>40</v>
      </c>
      <c r="D19" s="15" t="s">
        <v>40</v>
      </c>
      <c r="E19" s="175" t="s">
        <v>42</v>
      </c>
      <c r="F19" s="20" t="s">
        <v>89</v>
      </c>
      <c r="G19" s="26" t="s">
        <v>214</v>
      </c>
      <c r="H19" s="15" t="s">
        <v>12</v>
      </c>
      <c r="I19" s="165">
        <v>121.5</v>
      </c>
      <c r="J19" s="166">
        <f t="shared" si="1"/>
        <v>60.75</v>
      </c>
      <c r="K19" s="165">
        <v>127.5</v>
      </c>
      <c r="L19" s="166">
        <f t="shared" si="2"/>
        <v>63.75</v>
      </c>
      <c r="M19" s="167">
        <f t="shared" si="3"/>
        <v>62.25</v>
      </c>
      <c r="N19" s="165">
        <f t="shared" si="4"/>
        <v>10</v>
      </c>
      <c r="O19" s="165">
        <v>121.5</v>
      </c>
      <c r="P19" s="166">
        <f t="shared" si="5"/>
        <v>60.75</v>
      </c>
      <c r="Q19" s="165">
        <v>122.5</v>
      </c>
      <c r="R19" s="166">
        <f t="shared" si="6"/>
        <v>61.25</v>
      </c>
      <c r="S19" s="167">
        <f t="shared" si="7"/>
        <v>61</v>
      </c>
      <c r="T19" s="165">
        <f t="shared" si="8"/>
        <v>10</v>
      </c>
      <c r="U19" s="165">
        <v>123.5</v>
      </c>
      <c r="V19" s="166">
        <f t="shared" si="9"/>
        <v>61.75</v>
      </c>
      <c r="W19" s="165">
        <v>125</v>
      </c>
      <c r="X19" s="166">
        <f t="shared" si="10"/>
        <v>62.5</v>
      </c>
      <c r="Y19" s="167">
        <f t="shared" si="11"/>
        <v>62.125</v>
      </c>
      <c r="Z19" s="165">
        <f t="shared" si="12"/>
        <v>11</v>
      </c>
      <c r="AA19" s="165"/>
      <c r="AB19" s="168">
        <f>(J19+P19+V19)/3</f>
        <v>61.083333333333336</v>
      </c>
      <c r="AC19" s="168">
        <f t="shared" si="14"/>
        <v>62.5</v>
      </c>
      <c r="AD19" s="167">
        <f t="shared" si="15"/>
        <v>61.79166666666667</v>
      </c>
    </row>
    <row r="20" spans="1:30" ht="27" customHeight="1">
      <c r="A20" s="164">
        <f t="shared" si="0"/>
        <v>11</v>
      </c>
      <c r="B20" s="18" t="s">
        <v>242</v>
      </c>
      <c r="C20" s="65"/>
      <c r="D20" s="15"/>
      <c r="E20" s="58" t="s">
        <v>56</v>
      </c>
      <c r="F20" s="27" t="s">
        <v>54</v>
      </c>
      <c r="G20" s="92" t="s">
        <v>243</v>
      </c>
      <c r="H20" s="60" t="s">
        <v>12</v>
      </c>
      <c r="I20" s="165">
        <v>121</v>
      </c>
      <c r="J20" s="166">
        <f t="shared" si="1"/>
        <v>60.5</v>
      </c>
      <c r="K20" s="165">
        <v>125</v>
      </c>
      <c r="L20" s="166">
        <f t="shared" si="2"/>
        <v>62.5</v>
      </c>
      <c r="M20" s="167">
        <f t="shared" si="3"/>
        <v>61.5</v>
      </c>
      <c r="N20" s="165">
        <f t="shared" si="4"/>
        <v>11</v>
      </c>
      <c r="O20" s="165">
        <v>112.5</v>
      </c>
      <c r="P20" s="166">
        <f t="shared" si="5"/>
        <v>56.25</v>
      </c>
      <c r="Q20" s="165">
        <v>120</v>
      </c>
      <c r="R20" s="166">
        <f t="shared" si="6"/>
        <v>60</v>
      </c>
      <c r="S20" s="167">
        <f t="shared" si="7"/>
        <v>58.125</v>
      </c>
      <c r="T20" s="165">
        <f t="shared" si="8"/>
        <v>11</v>
      </c>
      <c r="U20" s="165">
        <v>123</v>
      </c>
      <c r="V20" s="166">
        <f t="shared" si="9"/>
        <v>61.5</v>
      </c>
      <c r="W20" s="165">
        <v>130</v>
      </c>
      <c r="X20" s="166">
        <f t="shared" si="10"/>
        <v>65</v>
      </c>
      <c r="Y20" s="167">
        <f t="shared" si="11"/>
        <v>63.25</v>
      </c>
      <c r="Z20" s="165">
        <f t="shared" si="12"/>
        <v>10</v>
      </c>
      <c r="AA20" s="165"/>
      <c r="AB20" s="168">
        <f>(J20+P20+V20)/3</f>
        <v>59.416666666666664</v>
      </c>
      <c r="AC20" s="168">
        <f t="shared" si="14"/>
        <v>62.5</v>
      </c>
      <c r="AD20" s="167">
        <f t="shared" si="15"/>
        <v>60.95833333333333</v>
      </c>
    </row>
    <row r="21" spans="1:30" ht="27" customHeight="1">
      <c r="A21" s="227" t="s">
        <v>113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9"/>
    </row>
    <row r="22" spans="1:30" ht="38.25" customHeight="1">
      <c r="A22" s="164">
        <v>1</v>
      </c>
      <c r="B22" s="118" t="s">
        <v>227</v>
      </c>
      <c r="C22" s="87"/>
      <c r="D22" s="57" t="s">
        <v>40</v>
      </c>
      <c r="E22" s="118" t="s">
        <v>229</v>
      </c>
      <c r="F22" s="99" t="s">
        <v>228</v>
      </c>
      <c r="G22" s="100" t="s">
        <v>230</v>
      </c>
      <c r="H22" s="17" t="s">
        <v>231</v>
      </c>
      <c r="I22" s="165">
        <v>134</v>
      </c>
      <c r="J22" s="166">
        <f aca="true" t="shared" si="16" ref="J22:J28">I22/2</f>
        <v>67</v>
      </c>
      <c r="K22" s="165">
        <v>157.5</v>
      </c>
      <c r="L22" s="166">
        <f aca="true" t="shared" si="17" ref="L22:L28">K22/2</f>
        <v>78.75</v>
      </c>
      <c r="M22" s="167">
        <f aca="true" t="shared" si="18" ref="M22:M28">(J22+L22)/2</f>
        <v>72.875</v>
      </c>
      <c r="N22" s="165">
        <f aca="true" t="shared" si="19" ref="N22:N28">RANK(M22,M$22:M$28,0)</f>
        <v>1</v>
      </c>
      <c r="O22" s="165">
        <v>137</v>
      </c>
      <c r="P22" s="166">
        <f aca="true" t="shared" si="20" ref="P22:P28">O22/2</f>
        <v>68.5</v>
      </c>
      <c r="Q22" s="165">
        <v>145</v>
      </c>
      <c r="R22" s="166">
        <f aca="true" t="shared" si="21" ref="R22:R28">Q22/2</f>
        <v>72.5</v>
      </c>
      <c r="S22" s="167">
        <f aca="true" t="shared" si="22" ref="S22:S28">(P22+R22)/2</f>
        <v>70.5</v>
      </c>
      <c r="T22" s="165">
        <f aca="true" t="shared" si="23" ref="T22:T28">RANK(S22,S$22:S$28,0)</f>
        <v>1</v>
      </c>
      <c r="U22" s="165">
        <v>135</v>
      </c>
      <c r="V22" s="166">
        <f aca="true" t="shared" si="24" ref="V22:V28">U22/2</f>
        <v>67.5</v>
      </c>
      <c r="W22" s="165">
        <v>160</v>
      </c>
      <c r="X22" s="166">
        <f aca="true" t="shared" si="25" ref="X22:X28">W22/2</f>
        <v>80</v>
      </c>
      <c r="Y22" s="167">
        <f aca="true" t="shared" si="26" ref="Y22:Y28">(V22+X22)/2</f>
        <v>73.75</v>
      </c>
      <c r="Z22" s="165">
        <f aca="true" t="shared" si="27" ref="Z22:Z28">RANK(Y22,Y$22:Y$28,0)</f>
        <v>1</v>
      </c>
      <c r="AA22" s="165"/>
      <c r="AB22" s="168">
        <f>(J22+P22+V22)/3</f>
        <v>67.66666666666667</v>
      </c>
      <c r="AC22" s="168">
        <f aca="true" t="shared" si="28" ref="AC22:AC28">(L22+R22+X22)/3</f>
        <v>77.08333333333333</v>
      </c>
      <c r="AD22" s="167">
        <f aca="true" t="shared" si="29" ref="AD22:AD28">(AB22+AC22)/2</f>
        <v>72.375</v>
      </c>
    </row>
    <row r="23" spans="1:30" ht="30" customHeight="1">
      <c r="A23" s="164">
        <v>2</v>
      </c>
      <c r="B23" s="118" t="s">
        <v>104</v>
      </c>
      <c r="C23" s="120" t="s">
        <v>100</v>
      </c>
      <c r="D23" s="91" t="s">
        <v>40</v>
      </c>
      <c r="E23" s="34" t="s">
        <v>105</v>
      </c>
      <c r="F23" s="97" t="s">
        <v>102</v>
      </c>
      <c r="G23" s="98" t="s">
        <v>218</v>
      </c>
      <c r="H23" s="91" t="s">
        <v>98</v>
      </c>
      <c r="I23" s="165">
        <v>130.5</v>
      </c>
      <c r="J23" s="166">
        <f t="shared" si="16"/>
        <v>65.25</v>
      </c>
      <c r="K23" s="165">
        <v>137.5</v>
      </c>
      <c r="L23" s="166">
        <f t="shared" si="17"/>
        <v>68.75</v>
      </c>
      <c r="M23" s="167">
        <f t="shared" si="18"/>
        <v>67</v>
      </c>
      <c r="N23" s="165">
        <f t="shared" si="19"/>
        <v>3</v>
      </c>
      <c r="O23" s="165">
        <v>137.5</v>
      </c>
      <c r="P23" s="166">
        <f t="shared" si="20"/>
        <v>68.75</v>
      </c>
      <c r="Q23" s="165">
        <v>142.5</v>
      </c>
      <c r="R23" s="166">
        <f t="shared" si="21"/>
        <v>71.25</v>
      </c>
      <c r="S23" s="167">
        <f t="shared" si="22"/>
        <v>70</v>
      </c>
      <c r="T23" s="165">
        <f t="shared" si="23"/>
        <v>2</v>
      </c>
      <c r="U23" s="165">
        <v>135</v>
      </c>
      <c r="V23" s="166">
        <f t="shared" si="24"/>
        <v>67.5</v>
      </c>
      <c r="W23" s="165">
        <v>145</v>
      </c>
      <c r="X23" s="166">
        <f t="shared" si="25"/>
        <v>72.5</v>
      </c>
      <c r="Y23" s="167">
        <f t="shared" si="26"/>
        <v>70</v>
      </c>
      <c r="Z23" s="165">
        <f t="shared" si="27"/>
        <v>2</v>
      </c>
      <c r="AA23" s="165"/>
      <c r="AB23" s="168">
        <f>(J23+P23+V23)/3</f>
        <v>67.16666666666667</v>
      </c>
      <c r="AC23" s="168">
        <f t="shared" si="28"/>
        <v>70.83333333333333</v>
      </c>
      <c r="AD23" s="167">
        <f t="shared" si="29"/>
        <v>69</v>
      </c>
    </row>
    <row r="24" spans="1:30" ht="33.75" customHeight="1">
      <c r="A24" s="164">
        <v>3</v>
      </c>
      <c r="B24" s="118" t="s">
        <v>124</v>
      </c>
      <c r="C24" s="87">
        <v>43704</v>
      </c>
      <c r="D24" s="23" t="s">
        <v>40</v>
      </c>
      <c r="E24" s="34" t="s">
        <v>125</v>
      </c>
      <c r="F24" s="27" t="s">
        <v>126</v>
      </c>
      <c r="G24" s="59" t="s">
        <v>247</v>
      </c>
      <c r="H24" s="17" t="s">
        <v>127</v>
      </c>
      <c r="I24" s="165">
        <v>128.5</v>
      </c>
      <c r="J24" s="166">
        <f t="shared" si="16"/>
        <v>64.25</v>
      </c>
      <c r="K24" s="165">
        <v>140</v>
      </c>
      <c r="L24" s="166">
        <f t="shared" si="17"/>
        <v>70</v>
      </c>
      <c r="M24" s="167">
        <f t="shared" si="18"/>
        <v>67.125</v>
      </c>
      <c r="N24" s="165">
        <f t="shared" si="19"/>
        <v>2</v>
      </c>
      <c r="O24" s="165">
        <v>136.5</v>
      </c>
      <c r="P24" s="166">
        <f t="shared" si="20"/>
        <v>68.25</v>
      </c>
      <c r="Q24" s="165">
        <v>140</v>
      </c>
      <c r="R24" s="166">
        <f t="shared" si="21"/>
        <v>70</v>
      </c>
      <c r="S24" s="167">
        <f t="shared" si="22"/>
        <v>69.125</v>
      </c>
      <c r="T24" s="165">
        <f t="shared" si="23"/>
        <v>3</v>
      </c>
      <c r="U24" s="165">
        <v>131</v>
      </c>
      <c r="V24" s="166">
        <f t="shared" si="24"/>
        <v>65.5</v>
      </c>
      <c r="W24" s="165">
        <v>140</v>
      </c>
      <c r="X24" s="166">
        <f t="shared" si="25"/>
        <v>70</v>
      </c>
      <c r="Y24" s="167">
        <f t="shared" si="26"/>
        <v>67.75</v>
      </c>
      <c r="Z24" s="165">
        <f t="shared" si="27"/>
        <v>4</v>
      </c>
      <c r="AA24" s="165"/>
      <c r="AB24" s="168">
        <f>((J24+P24+V24)/3)</f>
        <v>66</v>
      </c>
      <c r="AC24" s="168">
        <f t="shared" si="28"/>
        <v>70</v>
      </c>
      <c r="AD24" s="167">
        <f t="shared" si="29"/>
        <v>68</v>
      </c>
    </row>
    <row r="25" spans="1:30" ht="33.75" customHeight="1">
      <c r="A25" s="164">
        <v>4</v>
      </c>
      <c r="B25" s="118" t="s">
        <v>83</v>
      </c>
      <c r="C25" s="87"/>
      <c r="D25" s="57" t="s">
        <v>40</v>
      </c>
      <c r="E25" s="118" t="s">
        <v>72</v>
      </c>
      <c r="F25" s="93" t="s">
        <v>55</v>
      </c>
      <c r="G25" s="26" t="s">
        <v>217</v>
      </c>
      <c r="H25" s="17" t="s">
        <v>67</v>
      </c>
      <c r="I25" s="165">
        <v>130</v>
      </c>
      <c r="J25" s="166">
        <f t="shared" si="16"/>
        <v>65</v>
      </c>
      <c r="K25" s="165">
        <v>135</v>
      </c>
      <c r="L25" s="166">
        <f t="shared" si="17"/>
        <v>67.5</v>
      </c>
      <c r="M25" s="167">
        <f t="shared" si="18"/>
        <v>66.25</v>
      </c>
      <c r="N25" s="165">
        <f t="shared" si="19"/>
        <v>4</v>
      </c>
      <c r="O25" s="165">
        <v>133.5</v>
      </c>
      <c r="P25" s="166">
        <f t="shared" si="20"/>
        <v>66.75</v>
      </c>
      <c r="Q25" s="165">
        <v>140</v>
      </c>
      <c r="R25" s="166">
        <f t="shared" si="21"/>
        <v>70</v>
      </c>
      <c r="S25" s="167">
        <f t="shared" si="22"/>
        <v>68.375</v>
      </c>
      <c r="T25" s="165">
        <f t="shared" si="23"/>
        <v>4</v>
      </c>
      <c r="U25" s="165">
        <v>134.5</v>
      </c>
      <c r="V25" s="166">
        <f t="shared" si="24"/>
        <v>67.25</v>
      </c>
      <c r="W25" s="165">
        <v>135</v>
      </c>
      <c r="X25" s="166">
        <f t="shared" si="25"/>
        <v>67.5</v>
      </c>
      <c r="Y25" s="167">
        <f t="shared" si="26"/>
        <v>67.375</v>
      </c>
      <c r="Z25" s="165">
        <f t="shared" si="27"/>
        <v>5</v>
      </c>
      <c r="AA25" s="165"/>
      <c r="AB25" s="168">
        <f>(J25+P25+V25)/3</f>
        <v>66.33333333333333</v>
      </c>
      <c r="AC25" s="168">
        <f t="shared" si="28"/>
        <v>68.33333333333333</v>
      </c>
      <c r="AD25" s="167">
        <f t="shared" si="29"/>
        <v>67.33333333333333</v>
      </c>
    </row>
    <row r="26" spans="1:30" ht="33.75" customHeight="1">
      <c r="A26" s="164">
        <v>5</v>
      </c>
      <c r="B26" s="118" t="s">
        <v>135</v>
      </c>
      <c r="C26" s="87"/>
      <c r="D26" s="57" t="s">
        <v>40</v>
      </c>
      <c r="E26" s="118" t="s">
        <v>215</v>
      </c>
      <c r="F26" s="97" t="s">
        <v>216</v>
      </c>
      <c r="G26" s="98" t="s">
        <v>224</v>
      </c>
      <c r="H26" s="17" t="s">
        <v>67</v>
      </c>
      <c r="I26" s="165">
        <v>130</v>
      </c>
      <c r="J26" s="166">
        <f t="shared" si="16"/>
        <v>65</v>
      </c>
      <c r="K26" s="165">
        <v>135</v>
      </c>
      <c r="L26" s="166">
        <f t="shared" si="17"/>
        <v>67.5</v>
      </c>
      <c r="M26" s="167">
        <f t="shared" si="18"/>
        <v>66.25</v>
      </c>
      <c r="N26" s="165">
        <f t="shared" si="19"/>
        <v>4</v>
      </c>
      <c r="O26" s="165">
        <v>132.5</v>
      </c>
      <c r="P26" s="166">
        <f t="shared" si="20"/>
        <v>66.25</v>
      </c>
      <c r="Q26" s="165">
        <v>137.5</v>
      </c>
      <c r="R26" s="166">
        <f t="shared" si="21"/>
        <v>68.75</v>
      </c>
      <c r="S26" s="167">
        <f t="shared" si="22"/>
        <v>67.5</v>
      </c>
      <c r="T26" s="165">
        <f t="shared" si="23"/>
        <v>5</v>
      </c>
      <c r="U26" s="165">
        <v>132</v>
      </c>
      <c r="V26" s="166">
        <f t="shared" si="24"/>
        <v>66</v>
      </c>
      <c r="W26" s="165">
        <v>140</v>
      </c>
      <c r="X26" s="166">
        <f t="shared" si="25"/>
        <v>70</v>
      </c>
      <c r="Y26" s="167">
        <f t="shared" si="26"/>
        <v>68</v>
      </c>
      <c r="Z26" s="165">
        <f t="shared" si="27"/>
        <v>3</v>
      </c>
      <c r="AA26" s="165"/>
      <c r="AB26" s="168">
        <f>(J26+P26+V26)/3</f>
        <v>65.75</v>
      </c>
      <c r="AC26" s="168">
        <f t="shared" si="28"/>
        <v>68.75</v>
      </c>
      <c r="AD26" s="167">
        <f t="shared" si="29"/>
        <v>67.25</v>
      </c>
    </row>
    <row r="27" spans="1:30" ht="33.75" customHeight="1">
      <c r="A27" s="164">
        <v>6</v>
      </c>
      <c r="B27" s="118" t="s">
        <v>137</v>
      </c>
      <c r="C27" s="87"/>
      <c r="D27" s="23">
        <v>2</v>
      </c>
      <c r="E27" s="34" t="s">
        <v>131</v>
      </c>
      <c r="F27" s="27"/>
      <c r="G27" s="59" t="s">
        <v>225</v>
      </c>
      <c r="H27" s="15" t="s">
        <v>133</v>
      </c>
      <c r="I27" s="165">
        <v>123</v>
      </c>
      <c r="J27" s="166">
        <f t="shared" si="16"/>
        <v>61.5</v>
      </c>
      <c r="K27" s="165">
        <v>130</v>
      </c>
      <c r="L27" s="166">
        <f t="shared" si="17"/>
        <v>65</v>
      </c>
      <c r="M27" s="167">
        <f t="shared" si="18"/>
        <v>63.25</v>
      </c>
      <c r="N27" s="165">
        <f t="shared" si="19"/>
        <v>6</v>
      </c>
      <c r="O27" s="165">
        <v>126</v>
      </c>
      <c r="P27" s="166">
        <f t="shared" si="20"/>
        <v>63</v>
      </c>
      <c r="Q27" s="165">
        <v>132.5</v>
      </c>
      <c r="R27" s="166">
        <f t="shared" si="21"/>
        <v>66.25</v>
      </c>
      <c r="S27" s="167">
        <f t="shared" si="22"/>
        <v>64.625</v>
      </c>
      <c r="T27" s="165">
        <f t="shared" si="23"/>
        <v>6</v>
      </c>
      <c r="U27" s="165">
        <v>123.5</v>
      </c>
      <c r="V27" s="166">
        <f t="shared" si="24"/>
        <v>61.75</v>
      </c>
      <c r="W27" s="165">
        <v>140</v>
      </c>
      <c r="X27" s="166">
        <f t="shared" si="25"/>
        <v>70</v>
      </c>
      <c r="Y27" s="167">
        <f t="shared" si="26"/>
        <v>65.875</v>
      </c>
      <c r="Z27" s="165">
        <f t="shared" si="27"/>
        <v>6</v>
      </c>
      <c r="AA27" s="165"/>
      <c r="AB27" s="168">
        <f>(J27+P27+V27)/3</f>
        <v>62.083333333333336</v>
      </c>
      <c r="AC27" s="168">
        <f t="shared" si="28"/>
        <v>67.08333333333333</v>
      </c>
      <c r="AD27" s="167">
        <f t="shared" si="29"/>
        <v>64.58333333333333</v>
      </c>
    </row>
    <row r="28" spans="1:30" ht="33.75" customHeight="1">
      <c r="A28" s="164">
        <v>7</v>
      </c>
      <c r="B28" s="118" t="s">
        <v>134</v>
      </c>
      <c r="C28" s="87"/>
      <c r="D28" s="57" t="s">
        <v>40</v>
      </c>
      <c r="E28" s="118" t="s">
        <v>167</v>
      </c>
      <c r="F28" s="93" t="s">
        <v>166</v>
      </c>
      <c r="G28" s="26" t="s">
        <v>226</v>
      </c>
      <c r="H28" s="17" t="s">
        <v>67</v>
      </c>
      <c r="I28" s="165">
        <v>120.5</v>
      </c>
      <c r="J28" s="166">
        <f t="shared" si="16"/>
        <v>60.25</v>
      </c>
      <c r="K28" s="165">
        <v>127.5</v>
      </c>
      <c r="L28" s="166">
        <f t="shared" si="17"/>
        <v>63.75</v>
      </c>
      <c r="M28" s="167">
        <f t="shared" si="18"/>
        <v>62</v>
      </c>
      <c r="N28" s="165">
        <f t="shared" si="19"/>
        <v>7</v>
      </c>
      <c r="O28" s="165">
        <v>113.5</v>
      </c>
      <c r="P28" s="166">
        <f t="shared" si="20"/>
        <v>56.75</v>
      </c>
      <c r="Q28" s="165">
        <v>120</v>
      </c>
      <c r="R28" s="166">
        <f t="shared" si="21"/>
        <v>60</v>
      </c>
      <c r="S28" s="167">
        <f t="shared" si="22"/>
        <v>58.375</v>
      </c>
      <c r="T28" s="165">
        <f t="shared" si="23"/>
        <v>7</v>
      </c>
      <c r="U28" s="165">
        <v>123.5</v>
      </c>
      <c r="V28" s="166">
        <f t="shared" si="24"/>
        <v>61.75</v>
      </c>
      <c r="W28" s="165">
        <v>137.5</v>
      </c>
      <c r="X28" s="166">
        <f t="shared" si="25"/>
        <v>68.75</v>
      </c>
      <c r="Y28" s="167">
        <f t="shared" si="26"/>
        <v>65.25</v>
      </c>
      <c r="Z28" s="165">
        <f t="shared" si="27"/>
        <v>7</v>
      </c>
      <c r="AA28" s="165">
        <v>1</v>
      </c>
      <c r="AB28" s="168">
        <f>((J28+P28+V28)/3)-0.5</f>
        <v>59.083333333333336</v>
      </c>
      <c r="AC28" s="168">
        <f t="shared" si="28"/>
        <v>64.16666666666667</v>
      </c>
      <c r="AD28" s="167">
        <f t="shared" si="29"/>
        <v>61.625</v>
      </c>
    </row>
    <row r="29" spans="1:30" ht="33.75" customHeight="1">
      <c r="A29" s="232" t="s">
        <v>61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</row>
    <row r="30" spans="1:30" ht="30" customHeight="1">
      <c r="A30" s="164">
        <v>1</v>
      </c>
      <c r="B30" s="34" t="s">
        <v>93</v>
      </c>
      <c r="C30" s="90"/>
      <c r="D30" s="81" t="s">
        <v>40</v>
      </c>
      <c r="E30" s="34" t="s">
        <v>92</v>
      </c>
      <c r="F30" s="85" t="s">
        <v>26</v>
      </c>
      <c r="G30" s="83" t="s">
        <v>233</v>
      </c>
      <c r="H30" s="83" t="s">
        <v>12</v>
      </c>
      <c r="I30" s="13">
        <v>126</v>
      </c>
      <c r="J30" s="166">
        <f>I30/2</f>
        <v>63</v>
      </c>
      <c r="K30" s="165">
        <v>145</v>
      </c>
      <c r="L30" s="166">
        <f>K30/2</f>
        <v>72.5</v>
      </c>
      <c r="M30" s="167">
        <f>(J30+L30)/2</f>
        <v>67.75</v>
      </c>
      <c r="N30" s="170">
        <f>RANK(M30,M$30:M$34,0)</f>
        <v>1</v>
      </c>
      <c r="O30" s="165">
        <v>138</v>
      </c>
      <c r="P30" s="166">
        <f>O30/2</f>
        <v>69</v>
      </c>
      <c r="Q30" s="165">
        <v>140</v>
      </c>
      <c r="R30" s="166">
        <f>Q30/2</f>
        <v>70</v>
      </c>
      <c r="S30" s="167">
        <f>(P30+R30)/2</f>
        <v>69.5</v>
      </c>
      <c r="T30" s="170">
        <f>RANK(S30,S$30:S$34,0)</f>
        <v>1</v>
      </c>
      <c r="U30" s="165">
        <v>138.5</v>
      </c>
      <c r="V30" s="166">
        <f>U30/2</f>
        <v>69.25</v>
      </c>
      <c r="W30" s="165">
        <v>147.5</v>
      </c>
      <c r="X30" s="166">
        <f>W30/2</f>
        <v>73.75</v>
      </c>
      <c r="Y30" s="167">
        <f>(V30+X30)/2</f>
        <v>71.5</v>
      </c>
      <c r="Z30" s="170">
        <f>RANK(Y30,Y$30:Y$34,0)</f>
        <v>1</v>
      </c>
      <c r="AA30" s="165"/>
      <c r="AB30" s="168">
        <f>(J30+P30+V30)/3</f>
        <v>67.08333333333333</v>
      </c>
      <c r="AC30" s="168">
        <f>(L30+R30+X30)/3</f>
        <v>72.08333333333333</v>
      </c>
      <c r="AD30" s="167">
        <f>(AB30+AC30)/2</f>
        <v>69.58333333333333</v>
      </c>
    </row>
    <row r="31" spans="1:30" ht="33.75" customHeight="1">
      <c r="A31" s="164">
        <v>2</v>
      </c>
      <c r="B31" s="118" t="s">
        <v>244</v>
      </c>
      <c r="C31" s="87"/>
      <c r="D31" s="57" t="s">
        <v>40</v>
      </c>
      <c r="E31" s="39" t="s">
        <v>245</v>
      </c>
      <c r="F31" s="20"/>
      <c r="G31" s="15" t="s">
        <v>246</v>
      </c>
      <c r="H31" s="17" t="s">
        <v>12</v>
      </c>
      <c r="I31" s="13">
        <v>130.5</v>
      </c>
      <c r="J31" s="166">
        <f>I31/2</f>
        <v>65.25</v>
      </c>
      <c r="K31" s="165">
        <v>140</v>
      </c>
      <c r="L31" s="166">
        <f>K31/2</f>
        <v>70</v>
      </c>
      <c r="M31" s="167">
        <f>(J31+L31)/2</f>
        <v>67.625</v>
      </c>
      <c r="N31" s="170">
        <f>RANK(M31,M$30:M$34,0)</f>
        <v>2</v>
      </c>
      <c r="O31" s="165">
        <v>129</v>
      </c>
      <c r="P31" s="166">
        <f>O31/2</f>
        <v>64.5</v>
      </c>
      <c r="Q31" s="165">
        <v>140</v>
      </c>
      <c r="R31" s="166">
        <f>Q31/2</f>
        <v>70</v>
      </c>
      <c r="S31" s="167">
        <f>(P31+R31)/2</f>
        <v>67.25</v>
      </c>
      <c r="T31" s="170">
        <f>RANK(S31,S$30:S$34,0)</f>
        <v>2</v>
      </c>
      <c r="U31" s="165">
        <v>130.5</v>
      </c>
      <c r="V31" s="166">
        <f>U31/2</f>
        <v>65.25</v>
      </c>
      <c r="W31" s="165">
        <v>152.5</v>
      </c>
      <c r="X31" s="166">
        <f>W31/2</f>
        <v>76.25</v>
      </c>
      <c r="Y31" s="167">
        <f>(V31+X31)/2</f>
        <v>70.75</v>
      </c>
      <c r="Z31" s="170">
        <f>RANK(Y31,Y$30:Y$34,0)</f>
        <v>2</v>
      </c>
      <c r="AA31" s="165"/>
      <c r="AB31" s="168">
        <f>(J31+P31+V31)/3</f>
        <v>65</v>
      </c>
      <c r="AC31" s="168">
        <f>(L31+R31+X31)/3</f>
        <v>72.08333333333333</v>
      </c>
      <c r="AD31" s="167">
        <f>(AB31+AC31)/2</f>
        <v>68.54166666666666</v>
      </c>
    </row>
    <row r="32" spans="1:30" ht="33.75" customHeight="1">
      <c r="A32" s="164">
        <v>3</v>
      </c>
      <c r="B32" s="118" t="s">
        <v>88</v>
      </c>
      <c r="C32" s="87"/>
      <c r="D32" s="15" t="s">
        <v>40</v>
      </c>
      <c r="E32" s="78" t="s">
        <v>31</v>
      </c>
      <c r="F32" s="16" t="s">
        <v>29</v>
      </c>
      <c r="G32" s="119" t="s">
        <v>217</v>
      </c>
      <c r="H32" s="17" t="s">
        <v>12</v>
      </c>
      <c r="I32" s="13">
        <v>125.5</v>
      </c>
      <c r="J32" s="166">
        <f>I32/2</f>
        <v>62.75</v>
      </c>
      <c r="K32" s="165">
        <v>132.5</v>
      </c>
      <c r="L32" s="166">
        <f>K32/2</f>
        <v>66.25</v>
      </c>
      <c r="M32" s="167">
        <f>(J32+L32)/2</f>
        <v>64.5</v>
      </c>
      <c r="N32" s="170">
        <f>RANK(M32,M$30:M$34,0)</f>
        <v>3</v>
      </c>
      <c r="O32" s="165">
        <v>125.5</v>
      </c>
      <c r="P32" s="166">
        <f>O32/2</f>
        <v>62.75</v>
      </c>
      <c r="Q32" s="165">
        <v>135</v>
      </c>
      <c r="R32" s="166">
        <f>Q32/2</f>
        <v>67.5</v>
      </c>
      <c r="S32" s="167">
        <f>(P32+R32)/2</f>
        <v>65.125</v>
      </c>
      <c r="T32" s="170">
        <f>RANK(S32,S$30:S$34,0)</f>
        <v>3</v>
      </c>
      <c r="U32" s="165">
        <v>124.5</v>
      </c>
      <c r="V32" s="166">
        <f>U32/2</f>
        <v>62.25</v>
      </c>
      <c r="W32" s="165">
        <v>145</v>
      </c>
      <c r="X32" s="166">
        <f>W32/2</f>
        <v>72.5</v>
      </c>
      <c r="Y32" s="167">
        <f>(V32+X32)/2</f>
        <v>67.375</v>
      </c>
      <c r="Z32" s="170">
        <f>RANK(Y32,Y$30:Y$34,0)</f>
        <v>3</v>
      </c>
      <c r="AA32" s="165"/>
      <c r="AB32" s="168">
        <f>(J32+P32+V32)/3</f>
        <v>62.583333333333336</v>
      </c>
      <c r="AC32" s="168">
        <f>(L32+R32+X32)/3</f>
        <v>68.75</v>
      </c>
      <c r="AD32" s="167">
        <f>(AB32+AC32)/2</f>
        <v>65.66666666666667</v>
      </c>
    </row>
    <row r="33" spans="1:30" ht="33.75" customHeight="1">
      <c r="A33" s="164">
        <v>4</v>
      </c>
      <c r="B33" s="118" t="s">
        <v>71</v>
      </c>
      <c r="C33" s="87"/>
      <c r="D33" s="57" t="s">
        <v>40</v>
      </c>
      <c r="E33" s="39" t="s">
        <v>141</v>
      </c>
      <c r="F33" s="16" t="s">
        <v>26</v>
      </c>
      <c r="G33" s="17" t="s">
        <v>239</v>
      </c>
      <c r="H33" s="17" t="s">
        <v>12</v>
      </c>
      <c r="I33" s="13">
        <v>127</v>
      </c>
      <c r="J33" s="166">
        <f>I33/2</f>
        <v>63.5</v>
      </c>
      <c r="K33" s="165">
        <v>130</v>
      </c>
      <c r="L33" s="166">
        <f>K33/2</f>
        <v>65</v>
      </c>
      <c r="M33" s="167">
        <f>(J33+L33)/2</f>
        <v>64.25</v>
      </c>
      <c r="N33" s="170">
        <f>RANK(M33,M$30:M$34,0)</f>
        <v>4</v>
      </c>
      <c r="O33" s="165">
        <v>128.5</v>
      </c>
      <c r="P33" s="166">
        <f>O33/2</f>
        <v>64.25</v>
      </c>
      <c r="Q33" s="165">
        <v>127.5</v>
      </c>
      <c r="R33" s="166">
        <f>Q33/2</f>
        <v>63.75</v>
      </c>
      <c r="S33" s="167">
        <f>(P33+R33)/2</f>
        <v>64</v>
      </c>
      <c r="T33" s="170">
        <f>RANK(S33,S$30:S$34,0)</f>
        <v>4</v>
      </c>
      <c r="U33" s="165">
        <v>126.5</v>
      </c>
      <c r="V33" s="166">
        <f>U33/2</f>
        <v>63.25</v>
      </c>
      <c r="W33" s="165">
        <v>130</v>
      </c>
      <c r="X33" s="166">
        <f>W33/2</f>
        <v>65</v>
      </c>
      <c r="Y33" s="167">
        <f>(V33+X33)/2</f>
        <v>64.125</v>
      </c>
      <c r="Z33" s="170">
        <f>RANK(Y33,Y$30:Y$34,0)</f>
        <v>4</v>
      </c>
      <c r="AA33" s="165"/>
      <c r="AB33" s="168">
        <f>(J33+P33+V33)/3</f>
        <v>63.666666666666664</v>
      </c>
      <c r="AC33" s="168">
        <f>(L33+R33+X33)/3</f>
        <v>64.58333333333333</v>
      </c>
      <c r="AD33" s="167">
        <f>(AB33+AC33)/2</f>
        <v>64.125</v>
      </c>
    </row>
    <row r="34" spans="1:30" ht="33.75" customHeight="1">
      <c r="A34" s="164">
        <v>5</v>
      </c>
      <c r="B34" s="37" t="s">
        <v>57</v>
      </c>
      <c r="C34" s="89"/>
      <c r="D34" s="15" t="s">
        <v>40</v>
      </c>
      <c r="E34" s="41" t="s">
        <v>46</v>
      </c>
      <c r="F34" s="121" t="s">
        <v>34</v>
      </c>
      <c r="G34" s="60" t="s">
        <v>241</v>
      </c>
      <c r="H34" s="17" t="s">
        <v>12</v>
      </c>
      <c r="I34" s="165">
        <v>121.5</v>
      </c>
      <c r="J34" s="166">
        <f>I34/2</f>
        <v>60.75</v>
      </c>
      <c r="K34" s="165">
        <v>130</v>
      </c>
      <c r="L34" s="166">
        <f>K34/2</f>
        <v>65</v>
      </c>
      <c r="M34" s="167">
        <f>(J34+L34)/2</f>
        <v>62.875</v>
      </c>
      <c r="N34" s="170">
        <f>RANK(M34,M$30:M$34,0)</f>
        <v>5</v>
      </c>
      <c r="O34" s="165">
        <v>99</v>
      </c>
      <c r="P34" s="166">
        <f>O34/2</f>
        <v>49.5</v>
      </c>
      <c r="Q34" s="165">
        <v>125</v>
      </c>
      <c r="R34" s="166">
        <f>Q34/2</f>
        <v>62.5</v>
      </c>
      <c r="S34" s="167">
        <f>(P34+R34)/2</f>
        <v>56</v>
      </c>
      <c r="T34" s="170">
        <f>RANK(S34,S$30:S$34,0)</f>
        <v>5</v>
      </c>
      <c r="U34" s="165">
        <v>104</v>
      </c>
      <c r="V34" s="166">
        <f>U34/2</f>
        <v>52</v>
      </c>
      <c r="W34" s="165">
        <v>127.5</v>
      </c>
      <c r="X34" s="166">
        <f>W34/2</f>
        <v>63.75</v>
      </c>
      <c r="Y34" s="167">
        <f>(V34+X34)/2</f>
        <v>57.875</v>
      </c>
      <c r="Z34" s="170">
        <f>RANK(Y34,Y$30:Y$34,0)</f>
        <v>5</v>
      </c>
      <c r="AA34" s="165"/>
      <c r="AB34" s="168">
        <f>(J34+P34+V34)/3</f>
        <v>54.083333333333336</v>
      </c>
      <c r="AC34" s="168">
        <f>(L34+R34+X34)/3</f>
        <v>63.75</v>
      </c>
      <c r="AD34" s="167">
        <f>(AB34+AC34)/2</f>
        <v>58.91666666666667</v>
      </c>
    </row>
    <row r="35" spans="1:22" ht="29.25" customHeight="1">
      <c r="A35" s="230" t="s">
        <v>219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</row>
  </sheetData>
  <sheetProtection/>
  <mergeCells count="25">
    <mergeCell ref="A1:AD1"/>
    <mergeCell ref="A2:AD2"/>
    <mergeCell ref="A3:AD3"/>
    <mergeCell ref="A4:AD4"/>
    <mergeCell ref="A5:B5"/>
    <mergeCell ref="Q5:U5"/>
    <mergeCell ref="I7:N7"/>
    <mergeCell ref="O7:T7"/>
    <mergeCell ref="U7:Z7"/>
    <mergeCell ref="A6:A8"/>
    <mergeCell ref="B6:B8"/>
    <mergeCell ref="D6:D8"/>
    <mergeCell ref="E6:E8"/>
    <mergeCell ref="F6:F8"/>
    <mergeCell ref="G6:G8"/>
    <mergeCell ref="A9:V9"/>
    <mergeCell ref="A21:AD21"/>
    <mergeCell ref="A35:V35"/>
    <mergeCell ref="A29:AD29"/>
    <mergeCell ref="H6:H8"/>
    <mergeCell ref="I6:Z6"/>
    <mergeCell ref="AA6:AA8"/>
    <mergeCell ref="AB6:AB8"/>
    <mergeCell ref="AC6:AC8"/>
    <mergeCell ref="AD6:AD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view="pageBreakPreview" zoomScale="69" zoomScaleNormal="75" zoomScaleSheetLayoutView="69" workbookViewId="0" topLeftCell="A2">
      <selection activeCell="G12" sqref="G12"/>
    </sheetView>
  </sheetViews>
  <sheetFormatPr defaultColWidth="9.00390625" defaultRowHeight="12.75"/>
  <cols>
    <col min="1" max="1" width="4.75390625" style="3" customWidth="1"/>
    <col min="2" max="2" width="20.75390625" style="3" customWidth="1"/>
    <col min="3" max="3" width="20.75390625" style="3" hidden="1" customWidth="1"/>
    <col min="4" max="4" width="5.75390625" style="3" customWidth="1"/>
    <col min="5" max="5" width="34.375" style="3" customWidth="1"/>
    <col min="6" max="6" width="8.25390625" style="3" hidden="1" customWidth="1"/>
    <col min="7" max="7" width="12.75390625" style="3" customWidth="1"/>
    <col min="8" max="8" width="15.875" style="3" customWidth="1"/>
    <col min="9" max="9" width="8.125" style="3" customWidth="1"/>
    <col min="10" max="10" width="8.00390625" style="3" customWidth="1"/>
    <col min="11" max="11" width="3.875" style="3" customWidth="1"/>
    <col min="12" max="12" width="7.25390625" style="3" customWidth="1"/>
    <col min="13" max="13" width="7.75390625" style="3" customWidth="1"/>
    <col min="14" max="14" width="4.375" style="3" customWidth="1"/>
    <col min="15" max="16" width="7.875" style="3" customWidth="1"/>
    <col min="17" max="17" width="4.75390625" style="4" customWidth="1"/>
    <col min="18" max="18" width="5.875" style="3" customWidth="1"/>
    <col min="19" max="19" width="7.125" style="3" customWidth="1"/>
    <col min="20" max="16384" width="9.125" style="3" customWidth="1"/>
  </cols>
  <sheetData>
    <row r="1" spans="1:23" ht="25.5" customHeight="1">
      <c r="A1" s="207" t="s">
        <v>175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W1" s="4"/>
    </row>
    <row r="2" spans="1:22" ht="15.75" customHeight="1">
      <c r="A2" s="207" t="s">
        <v>17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V2" s="4"/>
    </row>
    <row r="3" spans="1:22" ht="16.5" customHeight="1">
      <c r="A3" s="207" t="s">
        <v>60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V3" s="4"/>
    </row>
    <row r="4" spans="1:23" ht="21" customHeight="1">
      <c r="A4" s="223" t="s">
        <v>206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4"/>
    </row>
    <row r="5" spans="1:23" ht="15" customHeight="1">
      <c r="A5" s="185" t="s">
        <v>18</v>
      </c>
      <c r="B5" s="185"/>
      <c r="C5" s="74"/>
      <c r="D5" s="74"/>
      <c r="E5" s="7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74" t="s">
        <v>234</v>
      </c>
      <c r="T5" s="74"/>
      <c r="U5" s="74"/>
      <c r="W5" s="4"/>
    </row>
    <row r="6" spans="1:20" ht="12.75" customHeight="1">
      <c r="A6" s="187" t="s">
        <v>19</v>
      </c>
      <c r="B6" s="186" t="s">
        <v>20</v>
      </c>
      <c r="C6" s="71"/>
      <c r="D6" s="190" t="s">
        <v>9</v>
      </c>
      <c r="E6" s="186" t="s">
        <v>73</v>
      </c>
      <c r="F6" s="196" t="s">
        <v>22</v>
      </c>
      <c r="G6" s="196" t="s">
        <v>23</v>
      </c>
      <c r="H6" s="186" t="s">
        <v>0</v>
      </c>
      <c r="I6" s="263" t="s">
        <v>1</v>
      </c>
      <c r="J6" s="263"/>
      <c r="K6" s="263"/>
      <c r="L6" s="263"/>
      <c r="M6" s="263"/>
      <c r="N6" s="263"/>
      <c r="O6" s="263"/>
      <c r="P6" s="263"/>
      <c r="Q6" s="263"/>
      <c r="R6" s="265" t="s">
        <v>8</v>
      </c>
      <c r="S6" s="190" t="s">
        <v>2</v>
      </c>
      <c r="T6" s="219" t="s">
        <v>3</v>
      </c>
    </row>
    <row r="7" spans="1:20" ht="16.5" customHeight="1">
      <c r="A7" s="188"/>
      <c r="B7" s="186"/>
      <c r="C7" s="72"/>
      <c r="D7" s="191"/>
      <c r="E7" s="186"/>
      <c r="F7" s="197"/>
      <c r="G7" s="197"/>
      <c r="H7" s="186"/>
      <c r="I7" s="264" t="s">
        <v>14</v>
      </c>
      <c r="J7" s="264"/>
      <c r="K7" s="264"/>
      <c r="L7" s="264" t="s">
        <v>32</v>
      </c>
      <c r="M7" s="264"/>
      <c r="N7" s="264"/>
      <c r="O7" s="264" t="s">
        <v>6</v>
      </c>
      <c r="P7" s="264"/>
      <c r="Q7" s="264"/>
      <c r="R7" s="265"/>
      <c r="S7" s="191"/>
      <c r="T7" s="219"/>
    </row>
    <row r="8" spans="1:20" ht="29.25" customHeight="1">
      <c r="A8" s="188"/>
      <c r="B8" s="196"/>
      <c r="C8" s="72"/>
      <c r="D8" s="191"/>
      <c r="E8" s="196"/>
      <c r="F8" s="197"/>
      <c r="G8" s="197"/>
      <c r="H8" s="196"/>
      <c r="I8" s="28" t="s">
        <v>4</v>
      </c>
      <c r="J8" s="28" t="s">
        <v>5</v>
      </c>
      <c r="K8" s="29" t="s">
        <v>15</v>
      </c>
      <c r="L8" s="28" t="s">
        <v>4</v>
      </c>
      <c r="M8" s="28" t="s">
        <v>5</v>
      </c>
      <c r="N8" s="29" t="s">
        <v>15</v>
      </c>
      <c r="O8" s="28" t="s">
        <v>4</v>
      </c>
      <c r="P8" s="28" t="s">
        <v>5</v>
      </c>
      <c r="Q8" s="29" t="s">
        <v>15</v>
      </c>
      <c r="R8" s="266"/>
      <c r="S8" s="191"/>
      <c r="T8" s="190"/>
    </row>
    <row r="9" spans="1:20" ht="21" customHeight="1">
      <c r="A9" s="260" t="s">
        <v>114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2"/>
    </row>
    <row r="10" spans="1:20" ht="42.75" customHeight="1">
      <c r="A10" s="48">
        <v>1</v>
      </c>
      <c r="B10" s="21" t="s">
        <v>235</v>
      </c>
      <c r="C10" s="101">
        <v>31388</v>
      </c>
      <c r="D10" s="23" t="s">
        <v>40</v>
      </c>
      <c r="E10" s="33" t="s">
        <v>236</v>
      </c>
      <c r="F10" s="55" t="s">
        <v>123</v>
      </c>
      <c r="G10" s="128" t="s">
        <v>240</v>
      </c>
      <c r="H10" s="13" t="s">
        <v>127</v>
      </c>
      <c r="I10" s="50">
        <v>176</v>
      </c>
      <c r="J10" s="51">
        <f>I10/2.6</f>
        <v>67.6923076923077</v>
      </c>
      <c r="K10" s="48">
        <f>RANK(J10,J$10:J$12,0)</f>
        <v>1</v>
      </c>
      <c r="L10" s="50">
        <v>180</v>
      </c>
      <c r="M10" s="51">
        <f>L10/2.6</f>
        <v>69.23076923076923</v>
      </c>
      <c r="N10" s="48">
        <f>RANK(M10,M$10:M$12,0)</f>
        <v>1</v>
      </c>
      <c r="O10" s="50">
        <v>178</v>
      </c>
      <c r="P10" s="51">
        <f>O10/2.6</f>
        <v>68.46153846153845</v>
      </c>
      <c r="Q10" s="48">
        <f>RANK(P10,P$10:P$12,0)</f>
        <v>1</v>
      </c>
      <c r="R10" s="50"/>
      <c r="S10" s="45">
        <f>I10+L10+O10</f>
        <v>534</v>
      </c>
      <c r="T10" s="46">
        <f>S10/3/2.6</f>
        <v>68.46153846153845</v>
      </c>
    </row>
    <row r="11" spans="1:20" ht="42.75" customHeight="1">
      <c r="A11" s="48">
        <v>2</v>
      </c>
      <c r="B11" s="21" t="s">
        <v>157</v>
      </c>
      <c r="C11" s="101"/>
      <c r="D11" s="23" t="s">
        <v>11</v>
      </c>
      <c r="E11" s="33" t="s">
        <v>101</v>
      </c>
      <c r="F11" s="95" t="s">
        <v>102</v>
      </c>
      <c r="G11" s="96" t="s">
        <v>103</v>
      </c>
      <c r="H11" s="70" t="s">
        <v>98</v>
      </c>
      <c r="I11" s="50">
        <v>173</v>
      </c>
      <c r="J11" s="51">
        <f>I11/2.6</f>
        <v>66.53846153846153</v>
      </c>
      <c r="K11" s="48">
        <f>RANK(J11,J$10:J$12,0)</f>
        <v>2</v>
      </c>
      <c r="L11" s="50">
        <v>180</v>
      </c>
      <c r="M11" s="51">
        <f>L11/2.6</f>
        <v>69.23076923076923</v>
      </c>
      <c r="N11" s="48">
        <f>RANK(M11,M$10:M$12,0)</f>
        <v>1</v>
      </c>
      <c r="O11" s="50">
        <v>169</v>
      </c>
      <c r="P11" s="51">
        <f>O11/2.6</f>
        <v>65</v>
      </c>
      <c r="Q11" s="48">
        <f>RANK(P11,P$10:P$12,0)</f>
        <v>2</v>
      </c>
      <c r="R11" s="50"/>
      <c r="S11" s="45">
        <f>I11+L11+O11</f>
        <v>522</v>
      </c>
      <c r="T11" s="46">
        <f>S11/3/2.6</f>
        <v>66.92307692307692</v>
      </c>
    </row>
    <row r="12" spans="1:20" ht="42.75" customHeight="1">
      <c r="A12" s="48">
        <v>3</v>
      </c>
      <c r="B12" s="21" t="s">
        <v>237</v>
      </c>
      <c r="C12" s="101"/>
      <c r="D12" s="23" t="s">
        <v>40</v>
      </c>
      <c r="E12" s="33" t="s">
        <v>238</v>
      </c>
      <c r="F12" s="55"/>
      <c r="G12" s="128" t="s">
        <v>128</v>
      </c>
      <c r="H12" s="13" t="s">
        <v>127</v>
      </c>
      <c r="I12" s="50">
        <v>167</v>
      </c>
      <c r="J12" s="51">
        <f>I12/2.6</f>
        <v>64.23076923076923</v>
      </c>
      <c r="K12" s="48">
        <f>RANK(J12,J$10:J$12,0)</f>
        <v>3</v>
      </c>
      <c r="L12" s="50">
        <v>170.5</v>
      </c>
      <c r="M12" s="51">
        <f>L12/2.6</f>
        <v>65.57692307692308</v>
      </c>
      <c r="N12" s="48">
        <f>RANK(M12,M$10:M$12,0)</f>
        <v>3</v>
      </c>
      <c r="O12" s="50">
        <v>160</v>
      </c>
      <c r="P12" s="51">
        <f>O12/2.6</f>
        <v>61.53846153846153</v>
      </c>
      <c r="Q12" s="48">
        <f>RANK(P12,P$10:P$12,0)</f>
        <v>3</v>
      </c>
      <c r="R12" s="50"/>
      <c r="S12" s="45">
        <f>I12+L12+O12</f>
        <v>497.5</v>
      </c>
      <c r="T12" s="46">
        <f>S12/3/2.6</f>
        <v>63.782051282051285</v>
      </c>
    </row>
    <row r="13" spans="1:20" s="49" customFormat="1" ht="41.25" customHeight="1">
      <c r="A13" s="202" t="s">
        <v>178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</row>
  </sheetData>
  <sheetProtection/>
  <mergeCells count="21">
    <mergeCell ref="A1:T1"/>
    <mergeCell ref="A2:T2"/>
    <mergeCell ref="A3:T3"/>
    <mergeCell ref="A6:A8"/>
    <mergeCell ref="B6:B8"/>
    <mergeCell ref="A13:T13"/>
    <mergeCell ref="H6:H8"/>
    <mergeCell ref="O7:Q7"/>
    <mergeCell ref="T6:T8"/>
    <mergeCell ref="D6:D8"/>
    <mergeCell ref="R6:R8"/>
    <mergeCell ref="S6:S8"/>
    <mergeCell ref="E6:E8"/>
    <mergeCell ref="A9:T9"/>
    <mergeCell ref="I6:Q6"/>
    <mergeCell ref="G6:G8"/>
    <mergeCell ref="F6:F8"/>
    <mergeCell ref="A4:V4"/>
    <mergeCell ref="A5:B5"/>
    <mergeCell ref="I7:K7"/>
    <mergeCell ref="L7:N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8"/>
  <sheetViews>
    <sheetView view="pageBreakPreview" zoomScale="80" zoomScaleSheetLayoutView="80" zoomScalePageLayoutView="0" workbookViewId="0" topLeftCell="A9">
      <selection activeCell="W16" sqref="W16"/>
    </sheetView>
  </sheetViews>
  <sheetFormatPr defaultColWidth="9.00390625" defaultRowHeight="12.75"/>
  <cols>
    <col min="1" max="1" width="4.00390625" style="1" customWidth="1"/>
    <col min="2" max="2" width="17.00390625" style="10" customWidth="1"/>
    <col min="3" max="3" width="17.00390625" style="10" hidden="1" customWidth="1"/>
    <col min="4" max="4" width="4.875" style="10" customWidth="1"/>
    <col min="5" max="5" width="28.75390625" style="10" customWidth="1"/>
    <col min="6" max="6" width="0.37109375" style="10" customWidth="1"/>
    <col min="7" max="7" width="0.12890625" style="11" customWidth="1"/>
    <col min="8" max="8" width="12.375" style="11" customWidth="1"/>
    <col min="9" max="9" width="12.875" style="10" customWidth="1"/>
    <col min="10" max="10" width="6.125" style="1" customWidth="1"/>
    <col min="11" max="11" width="6.25390625" style="1" customWidth="1"/>
    <col min="12" max="12" width="5.25390625" style="1" customWidth="1"/>
    <col min="13" max="13" width="6.125" style="1" customWidth="1"/>
    <col min="14" max="14" width="7.375" style="1" customWidth="1"/>
    <col min="15" max="15" width="4.375" style="1" customWidth="1"/>
    <col min="16" max="16" width="5.875" style="1" customWidth="1"/>
    <col min="17" max="17" width="7.125" style="1" customWidth="1"/>
    <col min="18" max="18" width="6.375" style="1" customWidth="1"/>
    <col min="19" max="19" width="4.875" style="1" customWidth="1"/>
    <col min="20" max="20" width="6.125" style="1" customWidth="1"/>
    <col min="21" max="21" width="4.625" style="1" customWidth="1"/>
    <col min="22" max="22" width="5.75390625" style="1" customWidth="1"/>
    <col min="23" max="23" width="7.125" style="1" customWidth="1"/>
    <col min="24" max="24" width="5.875" style="1" customWidth="1"/>
    <col min="25" max="25" width="6.25390625" style="1" customWidth="1"/>
    <col min="26" max="26" width="7.875" style="1" customWidth="1"/>
    <col min="27" max="27" width="4.125" style="1" customWidth="1"/>
    <col min="28" max="28" width="4.75390625" style="1" customWidth="1"/>
    <col min="29" max="16384" width="9.125" style="1" customWidth="1"/>
  </cols>
  <sheetData>
    <row r="1" spans="1:30" s="158" customFormat="1" ht="29.25" customHeight="1">
      <c r="A1" s="206" t="s">
        <v>198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s="158" customFormat="1" ht="29.25" customHeight="1">
      <c r="A2" s="206" t="s">
        <v>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</row>
    <row r="3" spans="1:30" s="158" customFormat="1" ht="29.25" customHeight="1">
      <c r="A3" s="206" t="s">
        <v>248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</row>
    <row r="4" spans="1:30" s="3" customFormat="1" ht="29.25" customHeight="1">
      <c r="A4" s="208" t="s">
        <v>256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</row>
    <row r="5" spans="1:26" s="3" customFormat="1" ht="12" customHeight="1" thickBot="1">
      <c r="A5" s="259" t="s">
        <v>18</v>
      </c>
      <c r="B5" s="259"/>
      <c r="C5" s="169"/>
      <c r="D5" s="5"/>
      <c r="E5" s="5"/>
      <c r="F5" s="159"/>
      <c r="G5" s="5"/>
      <c r="H5" s="5"/>
      <c r="I5" s="5"/>
      <c r="J5" s="5"/>
      <c r="K5" s="5"/>
      <c r="L5" s="5"/>
      <c r="M5" s="5"/>
      <c r="N5" s="5"/>
      <c r="O5" s="5"/>
      <c r="P5" s="5"/>
      <c r="Q5" s="185" t="s">
        <v>177</v>
      </c>
      <c r="R5" s="185"/>
      <c r="S5" s="185"/>
      <c r="T5" s="185"/>
      <c r="U5" s="185"/>
      <c r="Z5" s="4"/>
    </row>
    <row r="6" spans="1:31" s="3" customFormat="1" ht="12.75" customHeight="1" thickBot="1">
      <c r="A6" s="250" t="s">
        <v>19</v>
      </c>
      <c r="B6" s="233" t="s">
        <v>20</v>
      </c>
      <c r="C6" s="115"/>
      <c r="D6" s="253" t="s">
        <v>9</v>
      </c>
      <c r="E6" s="233" t="s">
        <v>21</v>
      </c>
      <c r="F6" s="256" t="s">
        <v>22</v>
      </c>
      <c r="G6" s="275" t="s">
        <v>23</v>
      </c>
      <c r="H6" s="256" t="s">
        <v>201</v>
      </c>
      <c r="I6" s="264" t="s">
        <v>0</v>
      </c>
      <c r="J6" s="234" t="s">
        <v>1</v>
      </c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6" t="s">
        <v>8</v>
      </c>
      <c r="AC6" s="239" t="s">
        <v>202</v>
      </c>
      <c r="AD6" s="240" t="s">
        <v>203</v>
      </c>
      <c r="AE6" s="241" t="s">
        <v>3</v>
      </c>
    </row>
    <row r="7" spans="1:31" s="3" customFormat="1" ht="23.25" customHeight="1">
      <c r="A7" s="251"/>
      <c r="B7" s="233"/>
      <c r="C7" s="116"/>
      <c r="D7" s="254"/>
      <c r="E7" s="233"/>
      <c r="F7" s="257"/>
      <c r="G7" s="276"/>
      <c r="H7" s="257"/>
      <c r="I7" s="273"/>
      <c r="J7" s="244" t="s">
        <v>14</v>
      </c>
      <c r="K7" s="245"/>
      <c r="L7" s="245"/>
      <c r="M7" s="245"/>
      <c r="N7" s="246"/>
      <c r="O7" s="247"/>
      <c r="P7" s="244" t="s">
        <v>32</v>
      </c>
      <c r="Q7" s="245"/>
      <c r="R7" s="245"/>
      <c r="S7" s="245"/>
      <c r="T7" s="246"/>
      <c r="U7" s="247"/>
      <c r="V7" s="244" t="s">
        <v>6</v>
      </c>
      <c r="W7" s="248"/>
      <c r="X7" s="248"/>
      <c r="Y7" s="248"/>
      <c r="Z7" s="248"/>
      <c r="AA7" s="249"/>
      <c r="AB7" s="237"/>
      <c r="AC7" s="204"/>
      <c r="AD7" s="191"/>
      <c r="AE7" s="242"/>
    </row>
    <row r="8" spans="1:31" s="3" customFormat="1" ht="72.75" customHeight="1">
      <c r="A8" s="251"/>
      <c r="B8" s="256"/>
      <c r="C8" s="116"/>
      <c r="D8" s="254"/>
      <c r="E8" s="256"/>
      <c r="F8" s="257"/>
      <c r="G8" s="276"/>
      <c r="H8" s="258"/>
      <c r="I8" s="274"/>
      <c r="J8" s="160" t="s">
        <v>204</v>
      </c>
      <c r="K8" s="28" t="s">
        <v>5</v>
      </c>
      <c r="L8" s="28" t="s">
        <v>205</v>
      </c>
      <c r="M8" s="28" t="s">
        <v>5</v>
      </c>
      <c r="N8" s="161" t="s">
        <v>30</v>
      </c>
      <c r="O8" s="162" t="s">
        <v>15</v>
      </c>
      <c r="P8" s="160" t="s">
        <v>204</v>
      </c>
      <c r="Q8" s="28" t="s">
        <v>5</v>
      </c>
      <c r="R8" s="28" t="s">
        <v>205</v>
      </c>
      <c r="S8" s="28" t="s">
        <v>5</v>
      </c>
      <c r="T8" s="161" t="s">
        <v>30</v>
      </c>
      <c r="U8" s="162" t="s">
        <v>15</v>
      </c>
      <c r="V8" s="160" t="s">
        <v>204</v>
      </c>
      <c r="W8" s="28" t="s">
        <v>5</v>
      </c>
      <c r="X8" s="28" t="s">
        <v>205</v>
      </c>
      <c r="Y8" s="28" t="s">
        <v>5</v>
      </c>
      <c r="Z8" s="161" t="s">
        <v>30</v>
      </c>
      <c r="AA8" s="162" t="s">
        <v>15</v>
      </c>
      <c r="AB8" s="237"/>
      <c r="AC8" s="204"/>
      <c r="AD8" s="191"/>
      <c r="AE8" s="242"/>
    </row>
    <row r="9" spans="1:31" s="3" customFormat="1" ht="30" customHeight="1">
      <c r="A9" s="267" t="s">
        <v>113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9"/>
    </row>
    <row r="10" spans="1:31" s="3" customFormat="1" ht="33.75" customHeight="1">
      <c r="A10" s="176">
        <f>RANK(AE10,AE$10:AE$12,0)</f>
        <v>1</v>
      </c>
      <c r="B10" s="21" t="s">
        <v>170</v>
      </c>
      <c r="C10" s="101"/>
      <c r="D10" s="23" t="s">
        <v>11</v>
      </c>
      <c r="E10" s="33" t="s">
        <v>171</v>
      </c>
      <c r="F10" s="62" t="s">
        <v>35</v>
      </c>
      <c r="G10" s="128" t="s">
        <v>36</v>
      </c>
      <c r="H10" s="12" t="s">
        <v>12</v>
      </c>
      <c r="I10" s="2" t="s">
        <v>254</v>
      </c>
      <c r="J10" s="177">
        <v>138</v>
      </c>
      <c r="K10" s="171">
        <f>J10/2</f>
        <v>69</v>
      </c>
      <c r="L10" s="177">
        <v>147</v>
      </c>
      <c r="M10" s="171">
        <f>L10/2</f>
        <v>73.5</v>
      </c>
      <c r="N10" s="172">
        <f>(K10+M10)/2</f>
        <v>71.25</v>
      </c>
      <c r="O10" s="178">
        <f>RANK(N10,N$10:N$12,0)</f>
        <v>1</v>
      </c>
      <c r="P10" s="177">
        <v>136.5</v>
      </c>
      <c r="Q10" s="171">
        <f>P10/2</f>
        <v>68.25</v>
      </c>
      <c r="R10" s="177">
        <v>138</v>
      </c>
      <c r="S10" s="171">
        <f>R10/2</f>
        <v>69</v>
      </c>
      <c r="T10" s="172">
        <f>(Q10+S10)/2</f>
        <v>68.625</v>
      </c>
      <c r="U10" s="178">
        <f>RANK(T10,T$10:T$12,0)</f>
        <v>1</v>
      </c>
      <c r="V10" s="177">
        <v>138</v>
      </c>
      <c r="W10" s="171">
        <f>V10/2</f>
        <v>69</v>
      </c>
      <c r="X10" s="177">
        <v>142</v>
      </c>
      <c r="Y10" s="171">
        <f>X10/2</f>
        <v>71</v>
      </c>
      <c r="Z10" s="172">
        <f>(W10+Y10)/2</f>
        <v>70</v>
      </c>
      <c r="AA10" s="178">
        <f>RANK(Z10,Z$10:Z$12,0)</f>
        <v>1</v>
      </c>
      <c r="AB10" s="177"/>
      <c r="AC10" s="173">
        <f>(K10+Q10+W10)/3</f>
        <v>68.75</v>
      </c>
      <c r="AD10" s="173">
        <f>(M10+S10+Y10)/3</f>
        <v>71.16666666666667</v>
      </c>
      <c r="AE10" s="179">
        <f>(AC10+AD10)/2</f>
        <v>69.95833333333334</v>
      </c>
    </row>
    <row r="11" spans="1:31" s="3" customFormat="1" ht="33.75" customHeight="1">
      <c r="A11" s="180">
        <f>RANK(AE11,AE$10:AE$12,0)</f>
        <v>2</v>
      </c>
      <c r="B11" s="61" t="s">
        <v>75</v>
      </c>
      <c r="C11" s="107"/>
      <c r="D11" s="22" t="s">
        <v>40</v>
      </c>
      <c r="E11" s="129" t="s">
        <v>117</v>
      </c>
      <c r="F11" s="130" t="s">
        <v>84</v>
      </c>
      <c r="G11" s="131" t="s">
        <v>85</v>
      </c>
      <c r="H11" s="13" t="s">
        <v>12</v>
      </c>
      <c r="I11" s="181" t="s">
        <v>255</v>
      </c>
      <c r="J11" s="182">
        <v>128</v>
      </c>
      <c r="K11" s="166">
        <f>J11/2</f>
        <v>64</v>
      </c>
      <c r="L11" s="182">
        <v>136</v>
      </c>
      <c r="M11" s="171">
        <f>L11/2</f>
        <v>68</v>
      </c>
      <c r="N11" s="167">
        <f>(K11+M11)/2</f>
        <v>66</v>
      </c>
      <c r="O11" s="183">
        <f>RANK(N11,N$10:N$12,0)</f>
        <v>2</v>
      </c>
      <c r="P11" s="182">
        <v>132</v>
      </c>
      <c r="Q11" s="166">
        <f>P11/2</f>
        <v>66</v>
      </c>
      <c r="R11" s="182">
        <v>138</v>
      </c>
      <c r="S11" s="171">
        <f>R11/2</f>
        <v>69</v>
      </c>
      <c r="T11" s="167">
        <f>(Q11+S11)/2</f>
        <v>67.5</v>
      </c>
      <c r="U11" s="183">
        <f>RANK(T11,T$10:T$12,0)</f>
        <v>2</v>
      </c>
      <c r="V11" s="182">
        <v>131.5</v>
      </c>
      <c r="W11" s="166">
        <f>V11/2</f>
        <v>65.75</v>
      </c>
      <c r="X11" s="182">
        <v>138</v>
      </c>
      <c r="Y11" s="171">
        <f>X11/2</f>
        <v>69</v>
      </c>
      <c r="Z11" s="167">
        <f>(W11+Y11)/2</f>
        <v>67.375</v>
      </c>
      <c r="AA11" s="183">
        <f>RANK(Z11,Z$10:Z$12,0)</f>
        <v>2</v>
      </c>
      <c r="AB11" s="182"/>
      <c r="AC11" s="168">
        <f>(K11+Q11+W11)/3</f>
        <v>65.25</v>
      </c>
      <c r="AD11" s="168">
        <f>(M11+S11+Y11)/3</f>
        <v>68.66666666666667</v>
      </c>
      <c r="AE11" s="184">
        <f>(AC11+AD11)/2</f>
        <v>66.95833333333334</v>
      </c>
    </row>
    <row r="12" spans="1:31" s="3" customFormat="1" ht="27.75" customHeight="1">
      <c r="A12" s="180">
        <f>RANK(AE12,AE$10:AE$12,0)</f>
        <v>3</v>
      </c>
      <c r="B12" s="61" t="s">
        <v>116</v>
      </c>
      <c r="C12" s="107"/>
      <c r="D12" s="22" t="s">
        <v>11</v>
      </c>
      <c r="E12" s="36" t="s">
        <v>150</v>
      </c>
      <c r="F12" s="62"/>
      <c r="G12" s="22" t="s">
        <v>12</v>
      </c>
      <c r="H12" s="13" t="s">
        <v>12</v>
      </c>
      <c r="I12" s="181" t="s">
        <v>253</v>
      </c>
      <c r="J12" s="182">
        <v>126.5</v>
      </c>
      <c r="K12" s="166">
        <f>J12/2</f>
        <v>63.25</v>
      </c>
      <c r="L12" s="182">
        <v>130</v>
      </c>
      <c r="M12" s="171">
        <f>L12/2</f>
        <v>65</v>
      </c>
      <c r="N12" s="167">
        <f>(K12+M12)/2</f>
        <v>64.125</v>
      </c>
      <c r="O12" s="183">
        <f>RANK(N12,N$10:N$12,0)</f>
        <v>3</v>
      </c>
      <c r="P12" s="182">
        <v>129</v>
      </c>
      <c r="Q12" s="166">
        <f>P12/2</f>
        <v>64.5</v>
      </c>
      <c r="R12" s="182">
        <v>134</v>
      </c>
      <c r="S12" s="171">
        <f>R12/2</f>
        <v>67</v>
      </c>
      <c r="T12" s="167">
        <f>(Q12+S12)/2</f>
        <v>65.75</v>
      </c>
      <c r="U12" s="183">
        <f>RANK(T12,T$10:T$12,0)</f>
        <v>3</v>
      </c>
      <c r="V12" s="182">
        <v>126.5</v>
      </c>
      <c r="W12" s="166">
        <f>V12/2</f>
        <v>63.25</v>
      </c>
      <c r="X12" s="182">
        <v>132</v>
      </c>
      <c r="Y12" s="171">
        <f>X12/2</f>
        <v>66</v>
      </c>
      <c r="Z12" s="167">
        <f>(W12+Y12)/2</f>
        <v>64.625</v>
      </c>
      <c r="AA12" s="183">
        <f>RANK(Z12,Z$10:Z$12,0)</f>
        <v>3</v>
      </c>
      <c r="AB12" s="182"/>
      <c r="AC12" s="168">
        <f>(K12+Q12+W12)/3</f>
        <v>63.666666666666664</v>
      </c>
      <c r="AD12" s="168">
        <f>(M12+S12+Y12)/3</f>
        <v>66</v>
      </c>
      <c r="AE12" s="184">
        <f>(AC12+AD12)/2</f>
        <v>64.83333333333333</v>
      </c>
    </row>
    <row r="13" spans="1:31" s="3" customFormat="1" ht="30.75" customHeight="1">
      <c r="A13" s="270" t="s">
        <v>61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2"/>
    </row>
    <row r="14" spans="1:31" s="3" customFormat="1" ht="34.5" customHeight="1">
      <c r="A14" s="176">
        <f>RANK(AE14,AE$14:AE$17,0)</f>
        <v>1</v>
      </c>
      <c r="B14" s="33" t="s">
        <v>169</v>
      </c>
      <c r="C14" s="102"/>
      <c r="D14" s="77" t="s">
        <v>40</v>
      </c>
      <c r="E14" s="36" t="s">
        <v>79</v>
      </c>
      <c r="F14" s="62" t="s">
        <v>80</v>
      </c>
      <c r="G14" s="104" t="s">
        <v>81</v>
      </c>
      <c r="H14" s="13" t="s">
        <v>12</v>
      </c>
      <c r="I14" s="2" t="s">
        <v>251</v>
      </c>
      <c r="J14" s="177">
        <v>138</v>
      </c>
      <c r="K14" s="171">
        <f>J14/2</f>
        <v>69</v>
      </c>
      <c r="L14" s="177">
        <v>138</v>
      </c>
      <c r="M14" s="171">
        <f>L14/2</f>
        <v>69</v>
      </c>
      <c r="N14" s="172">
        <f>(K14+M14)/2</f>
        <v>69</v>
      </c>
      <c r="O14" s="178">
        <f>RANK(N14,N$14:N$17,0)</f>
        <v>1</v>
      </c>
      <c r="P14" s="177">
        <v>127</v>
      </c>
      <c r="Q14" s="171">
        <f>P14/2</f>
        <v>63.5</v>
      </c>
      <c r="R14" s="177">
        <v>138</v>
      </c>
      <c r="S14" s="171">
        <f>R14/2</f>
        <v>69</v>
      </c>
      <c r="T14" s="172">
        <f>(Q14+S14)/2</f>
        <v>66.25</v>
      </c>
      <c r="U14" s="178">
        <f>RANK(T14,T$14:T$17,0)</f>
        <v>1</v>
      </c>
      <c r="V14" s="177">
        <v>129.5</v>
      </c>
      <c r="W14" s="171">
        <f>V14/2</f>
        <v>64.75</v>
      </c>
      <c r="X14" s="177">
        <v>138</v>
      </c>
      <c r="Y14" s="171">
        <f>X14/2</f>
        <v>69</v>
      </c>
      <c r="Z14" s="172">
        <f>(W14+Y14)/2</f>
        <v>66.875</v>
      </c>
      <c r="AA14" s="178">
        <f>RANK(Z14,Z$14:Z$17,0)</f>
        <v>2</v>
      </c>
      <c r="AB14" s="177"/>
      <c r="AC14" s="173">
        <f>(K14+Q14+W14)/3</f>
        <v>65.75</v>
      </c>
      <c r="AD14" s="173">
        <f>(M14+S14+Y14)/3</f>
        <v>69</v>
      </c>
      <c r="AE14" s="179">
        <f>(AC14+AD14)/2</f>
        <v>67.375</v>
      </c>
    </row>
    <row r="15" spans="1:31" s="3" customFormat="1" ht="34.5" customHeight="1">
      <c r="A15" s="176">
        <f>RANK(AE15,AE$14:AE$17,0)</f>
        <v>2</v>
      </c>
      <c r="B15" s="21" t="s">
        <v>168</v>
      </c>
      <c r="C15" s="68" t="s">
        <v>106</v>
      </c>
      <c r="D15" s="22" t="s">
        <v>40</v>
      </c>
      <c r="E15" s="21" t="s">
        <v>50</v>
      </c>
      <c r="F15" s="35" t="s">
        <v>47</v>
      </c>
      <c r="G15" s="103" t="s">
        <v>48</v>
      </c>
      <c r="H15" s="13" t="s">
        <v>12</v>
      </c>
      <c r="I15" s="2" t="s">
        <v>250</v>
      </c>
      <c r="J15" s="182">
        <v>127</v>
      </c>
      <c r="K15" s="171">
        <f>J15/2</f>
        <v>63.5</v>
      </c>
      <c r="L15" s="182">
        <v>132</v>
      </c>
      <c r="M15" s="171">
        <f>L15/2</f>
        <v>66</v>
      </c>
      <c r="N15" s="172">
        <f>(K15+M15)/2</f>
        <v>64.75</v>
      </c>
      <c r="O15" s="178">
        <f>RANK(N15,N$14:N$17,0)</f>
        <v>2</v>
      </c>
      <c r="P15" s="182">
        <v>127</v>
      </c>
      <c r="Q15" s="171">
        <f>P15/2</f>
        <v>63.5</v>
      </c>
      <c r="R15" s="182">
        <v>130</v>
      </c>
      <c r="S15" s="171">
        <f>R15/2</f>
        <v>65</v>
      </c>
      <c r="T15" s="172">
        <f>(Q15+S15)/2</f>
        <v>64.25</v>
      </c>
      <c r="U15" s="178">
        <f>RANK(T15,T$14:T$17,0)</f>
        <v>2</v>
      </c>
      <c r="V15" s="182">
        <v>129.5</v>
      </c>
      <c r="W15" s="171">
        <f>V15/2</f>
        <v>64.75</v>
      </c>
      <c r="X15" s="182">
        <v>138</v>
      </c>
      <c r="Y15" s="171">
        <f>X15/2</f>
        <v>69</v>
      </c>
      <c r="Z15" s="172">
        <f>(W15+Y15)/2</f>
        <v>66.875</v>
      </c>
      <c r="AA15" s="178">
        <f>RANK(Z15,Z$14:Z$17,0)</f>
        <v>2</v>
      </c>
      <c r="AB15" s="177"/>
      <c r="AC15" s="173">
        <f>(K15+Q15+W15)/3</f>
        <v>63.916666666666664</v>
      </c>
      <c r="AD15" s="173">
        <f>(M15+S15+Y15)/3</f>
        <v>66.66666666666667</v>
      </c>
      <c r="AE15" s="179">
        <f>(AC15+AD15)/2</f>
        <v>65.29166666666667</v>
      </c>
    </row>
    <row r="16" spans="1:31" s="3" customFormat="1" ht="33" customHeight="1">
      <c r="A16" s="176">
        <f>RANK(AE16,AE$14:AE$17,0)</f>
        <v>3</v>
      </c>
      <c r="B16" s="86" t="s">
        <v>172</v>
      </c>
      <c r="C16" s="79" t="s">
        <v>94</v>
      </c>
      <c r="D16" s="105" t="s">
        <v>40</v>
      </c>
      <c r="E16" s="21" t="s">
        <v>63</v>
      </c>
      <c r="F16" s="62" t="s">
        <v>27</v>
      </c>
      <c r="G16" s="23" t="s">
        <v>12</v>
      </c>
      <c r="H16" s="13" t="s">
        <v>12</v>
      </c>
      <c r="I16" s="2" t="s">
        <v>252</v>
      </c>
      <c r="J16" s="182">
        <v>124</v>
      </c>
      <c r="K16" s="171">
        <f>J16/2</f>
        <v>62</v>
      </c>
      <c r="L16" s="182">
        <v>130</v>
      </c>
      <c r="M16" s="171">
        <f>L16/2</f>
        <v>65</v>
      </c>
      <c r="N16" s="172">
        <f>(K16+M16)/2</f>
        <v>63.5</v>
      </c>
      <c r="O16" s="178">
        <f>RANK(N16,N$14:N$17,0)</f>
        <v>3</v>
      </c>
      <c r="P16" s="182">
        <v>125.5</v>
      </c>
      <c r="Q16" s="171">
        <f>P16/2</f>
        <v>62.75</v>
      </c>
      <c r="R16" s="182">
        <v>130</v>
      </c>
      <c r="S16" s="171">
        <f>R16/2</f>
        <v>65</v>
      </c>
      <c r="T16" s="172">
        <f>(Q16+S16)/2</f>
        <v>63.875</v>
      </c>
      <c r="U16" s="178">
        <f>RANK(T16,T$14:T$17,0)</f>
        <v>3</v>
      </c>
      <c r="V16" s="182">
        <v>131</v>
      </c>
      <c r="W16" s="171">
        <f>V16/2</f>
        <v>65.5</v>
      </c>
      <c r="X16" s="182">
        <v>138</v>
      </c>
      <c r="Y16" s="171">
        <f>X16/2</f>
        <v>69</v>
      </c>
      <c r="Z16" s="172">
        <f>(W16+Y16)/2</f>
        <v>67.25</v>
      </c>
      <c r="AA16" s="178">
        <f>RANK(Z16,Z$14:Z$17,0)</f>
        <v>1</v>
      </c>
      <c r="AB16" s="177"/>
      <c r="AC16" s="173">
        <f>(K16+Q16+W16)/3</f>
        <v>63.416666666666664</v>
      </c>
      <c r="AD16" s="173">
        <f>(M16+S16+Y16)/3</f>
        <v>66.33333333333333</v>
      </c>
      <c r="AE16" s="179">
        <f>(AC16+AD16)/2</f>
        <v>64.875</v>
      </c>
    </row>
    <row r="17" spans="1:31" s="3" customFormat="1" ht="33.75" customHeight="1">
      <c r="A17" s="176">
        <f>RANK(AE17,AE$14:AE$17,0)</f>
        <v>4</v>
      </c>
      <c r="B17" s="61" t="s">
        <v>118</v>
      </c>
      <c r="C17" s="107"/>
      <c r="D17" s="22" t="s">
        <v>40</v>
      </c>
      <c r="E17" s="66" t="s">
        <v>173</v>
      </c>
      <c r="F17" s="62" t="s">
        <v>86</v>
      </c>
      <c r="G17" s="23" t="s">
        <v>12</v>
      </c>
      <c r="H17" s="13" t="s">
        <v>12</v>
      </c>
      <c r="I17" s="2" t="s">
        <v>257</v>
      </c>
      <c r="J17" s="182">
        <v>124.5</v>
      </c>
      <c r="K17" s="171">
        <f>J17/2</f>
        <v>62.25</v>
      </c>
      <c r="L17" s="182">
        <v>128</v>
      </c>
      <c r="M17" s="171">
        <f>L17/2</f>
        <v>64</v>
      </c>
      <c r="N17" s="172">
        <f>(K17+M17)/2</f>
        <v>63.125</v>
      </c>
      <c r="O17" s="178">
        <f>RANK(N17,N$14:N$17,0)</f>
        <v>4</v>
      </c>
      <c r="P17" s="182">
        <v>119.5</v>
      </c>
      <c r="Q17" s="171">
        <f>P17/2</f>
        <v>59.75</v>
      </c>
      <c r="R17" s="182">
        <v>122</v>
      </c>
      <c r="S17" s="171">
        <f>R17/2</f>
        <v>61</v>
      </c>
      <c r="T17" s="172">
        <f>(Q17+S17)/2</f>
        <v>60.375</v>
      </c>
      <c r="U17" s="178">
        <f>RANK(T17,T$14:T$17,0)</f>
        <v>4</v>
      </c>
      <c r="V17" s="182">
        <v>121.5</v>
      </c>
      <c r="W17" s="171">
        <f>V17/2</f>
        <v>60.75</v>
      </c>
      <c r="X17" s="182">
        <v>128</v>
      </c>
      <c r="Y17" s="171">
        <f>X17/2</f>
        <v>64</v>
      </c>
      <c r="Z17" s="172">
        <f>(W17+Y17)/2</f>
        <v>62.375</v>
      </c>
      <c r="AA17" s="178">
        <f>RANK(Z17,Z$14:Z$17,0)</f>
        <v>4</v>
      </c>
      <c r="AB17" s="177"/>
      <c r="AC17" s="173">
        <f>(K17+Q17+W17)/3</f>
        <v>60.916666666666664</v>
      </c>
      <c r="AD17" s="173">
        <f>(M17+S17+Y17)/3</f>
        <v>63</v>
      </c>
      <c r="AE17" s="179">
        <f>(AC17+AD17)/2</f>
        <v>61.95833333333333</v>
      </c>
    </row>
    <row r="18" spans="1:21" s="3" customFormat="1" ht="42.75" customHeight="1">
      <c r="A18" s="230" t="s">
        <v>249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</row>
  </sheetData>
  <sheetProtection/>
  <mergeCells count="25">
    <mergeCell ref="A1:AD1"/>
    <mergeCell ref="A2:AD2"/>
    <mergeCell ref="A3:AD3"/>
    <mergeCell ref="A4:AD4"/>
    <mergeCell ref="A5:B5"/>
    <mergeCell ref="Q5:U5"/>
    <mergeCell ref="AB6:AB8"/>
    <mergeCell ref="AC6:AC8"/>
    <mergeCell ref="AD6:AD8"/>
    <mergeCell ref="A6:A8"/>
    <mergeCell ref="B6:B8"/>
    <mergeCell ref="D6:D8"/>
    <mergeCell ref="E6:E8"/>
    <mergeCell ref="F6:F8"/>
    <mergeCell ref="G6:G8"/>
    <mergeCell ref="A18:U18"/>
    <mergeCell ref="AE6:AE8"/>
    <mergeCell ref="J7:O7"/>
    <mergeCell ref="P7:U7"/>
    <mergeCell ref="V7:AA7"/>
    <mergeCell ref="A9:AE9"/>
    <mergeCell ref="A13:AE13"/>
    <mergeCell ref="H6:H8"/>
    <mergeCell ref="I6:I8"/>
    <mergeCell ref="J6:AA6"/>
  </mergeCells>
  <printOptions/>
  <pageMargins left="0.31496062992125984" right="0.31496062992125984" top="0.15748031496062992" bottom="0.15748031496062992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HP</cp:lastModifiedBy>
  <cp:lastPrinted>2017-12-15T13:48:24Z</cp:lastPrinted>
  <dcterms:created xsi:type="dcterms:W3CDTF">2008-07-14T17:41:39Z</dcterms:created>
  <dcterms:modified xsi:type="dcterms:W3CDTF">2017-12-19T11:37:40Z</dcterms:modified>
  <cp:category/>
  <cp:version/>
  <cp:contentType/>
  <cp:contentStatus/>
</cp:coreProperties>
</file>