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30" tabRatio="929" activeTab="0"/>
  </bookViews>
  <sheets>
    <sheet name="начин" sheetId="1" r:id="rId1"/>
    <sheet name="МП СП" sheetId="2" r:id="rId2"/>
    <sheet name="ЭКВИ" sheetId="3" r:id="rId3"/>
    <sheet name="ППД" sheetId="4" r:id="rId4"/>
    <sheet name="ппюю" sheetId="5" r:id="rId5"/>
    <sheet name="мол 4 и с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5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1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7">'МП СП'!$A$1:$W$25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1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5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" localSheetId="2">'ЭКВИ'!$A$1:$W$19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4_1_1_1">#REF!</definedName>
    <definedName name="Excel_BuiltIn_Print_Area_4_1_1_1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2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4_9">'ППД'!$A$1:$V$29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5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_xlnm.Print_Titles" localSheetId="1">'МП СП'!$6:$7</definedName>
    <definedName name="_xlnm.Print_Titles" localSheetId="0">'начин'!$2:$8</definedName>
    <definedName name="_xlnm.Print_Titles" localSheetId="3">'ППД'!$2:$9</definedName>
    <definedName name="_xlnm.Print_Titles" localSheetId="4">'ппюю'!$2:$9</definedName>
    <definedName name="_xlnm.Print_Titles" localSheetId="2">'ЭКВИ'!$2:$9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5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5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5">'мол 4 и ст'!$A$2:$P$15</definedName>
    <definedName name="_xlnm.Print_Area" localSheetId="1">'МП СП'!$A$1:$V$25</definedName>
    <definedName name="_xlnm.Print_Area" localSheetId="0">'начин'!$A$1:$V$27</definedName>
    <definedName name="_xlnm.Print_Area" localSheetId="3">'ППД'!$A$1:$W$30</definedName>
    <definedName name="_xlnm.Print_Area" localSheetId="4">'ппюю'!$A$1:$X$30</definedName>
    <definedName name="_xlnm.Print_Area" localSheetId="2">'ЭКВИ'!$A$1:$W$20</definedName>
  </definedNames>
  <calcPr fullCalcOnLoad="1"/>
</workbook>
</file>

<file path=xl/sharedStrings.xml><?xml version="1.0" encoding="utf-8"?>
<sst xmlns="http://schemas.openxmlformats.org/spreadsheetml/2006/main" count="558" uniqueCount="235">
  <si>
    <t>Фамилия, имя</t>
  </si>
  <si>
    <t>Звание, разряд</t>
  </si>
  <si>
    <t>№ паспорта ФКСР лошади</t>
  </si>
  <si>
    <t>Владелец                          лошади</t>
  </si>
  <si>
    <t>Команда, регион</t>
  </si>
  <si>
    <t>Попов А.</t>
  </si>
  <si>
    <t>КСК "Русский Алмаз", МО</t>
  </si>
  <si>
    <t>014689</t>
  </si>
  <si>
    <r>
      <t xml:space="preserve">СТАЛКЕР-00, </t>
    </r>
    <r>
      <rPr>
        <sz val="10"/>
        <rFont val="Verdana"/>
        <family val="2"/>
      </rPr>
      <t>жер., т-гн., трак., Херсон, к/з им. Кирова</t>
    </r>
  </si>
  <si>
    <t>Исачкина Р.</t>
  </si>
  <si>
    <r>
      <t xml:space="preserve">УШАКОВА  </t>
    </r>
    <r>
      <rPr>
        <sz val="10"/>
        <rFont val="Verdana"/>
        <family val="2"/>
      </rPr>
      <t>Дарья, 2003</t>
    </r>
  </si>
  <si>
    <r>
      <t xml:space="preserve">СТИНГ-11, </t>
    </r>
    <r>
      <rPr>
        <sz val="10"/>
        <rFont val="Verdana"/>
        <family val="2"/>
      </rPr>
      <t>жер., гнед., ганн, Сан Амур, Германия</t>
    </r>
  </si>
  <si>
    <t>Ушаков А.</t>
  </si>
  <si>
    <r>
      <t xml:space="preserve">ЧАРОДЕЙ, </t>
    </r>
    <r>
      <rPr>
        <sz val="10"/>
        <rFont val="Verdana"/>
        <family val="2"/>
      </rPr>
      <t>мер., гнед., Олеандр, Россия</t>
    </r>
  </si>
  <si>
    <r>
      <t xml:space="preserve">КИРЯКОВА </t>
    </r>
    <r>
      <rPr>
        <sz val="10"/>
        <rFont val="Verdana"/>
        <family val="2"/>
      </rPr>
      <t>Ольга</t>
    </r>
  </si>
  <si>
    <r>
      <t xml:space="preserve">ЗЛАТОГОР-07, </t>
    </r>
    <r>
      <rPr>
        <sz val="10"/>
        <rFont val="Verdana"/>
        <family val="2"/>
      </rPr>
      <t>жер., гнед, трак, Фархад, Россия</t>
    </r>
  </si>
  <si>
    <t>009110</t>
  </si>
  <si>
    <r>
      <t xml:space="preserve">САРАПУЛОВА </t>
    </r>
    <r>
      <rPr>
        <sz val="10"/>
        <color indexed="8"/>
        <rFont val="Verdana"/>
        <family val="2"/>
      </rPr>
      <t>Екатерина</t>
    </r>
  </si>
  <si>
    <t>б/р</t>
  </si>
  <si>
    <r>
      <t xml:space="preserve">ПАВЛОВА </t>
    </r>
    <r>
      <rPr>
        <sz val="10"/>
        <color indexed="8"/>
        <rFont val="Verdana"/>
        <family val="2"/>
      </rPr>
      <t>Елена</t>
    </r>
  </si>
  <si>
    <r>
      <t xml:space="preserve">ТАМЕРЛАН-08, </t>
    </r>
    <r>
      <rPr>
        <sz val="10"/>
        <rFont val="Verdana"/>
        <family val="2"/>
      </rPr>
      <t>мер., вор.,УВП, Монако, Украина</t>
    </r>
  </si>
  <si>
    <t>Павлова Е.</t>
  </si>
  <si>
    <r>
      <t xml:space="preserve">ПЕНИНА </t>
    </r>
    <r>
      <rPr>
        <sz val="10"/>
        <rFont val="Verdana"/>
        <family val="2"/>
      </rPr>
      <t>Светлана</t>
    </r>
  </si>
  <si>
    <r>
      <t xml:space="preserve">БАЛ-00, </t>
    </r>
    <r>
      <rPr>
        <sz val="10"/>
        <rFont val="Verdana"/>
        <family val="2"/>
      </rPr>
      <t>мер., сер., орл. Рыс., Папирус, МКЗ №1</t>
    </r>
  </si>
  <si>
    <t>кмс</t>
  </si>
  <si>
    <t>мс</t>
  </si>
  <si>
    <r>
      <t>БЕЛЕЦКАЯ</t>
    </r>
    <r>
      <rPr>
        <sz val="10"/>
        <rFont val="Verdana"/>
        <family val="2"/>
      </rPr>
      <t xml:space="preserve"> Ксения, 2006</t>
    </r>
  </si>
  <si>
    <r>
      <t xml:space="preserve">ПРОВИНЦИЯ-09, </t>
    </r>
    <r>
      <rPr>
        <sz val="10"/>
        <rFont val="Verdana"/>
        <family val="2"/>
      </rPr>
      <t>коб., гнед., ПСЛ, Горзный, Россия</t>
    </r>
  </si>
  <si>
    <t>Белецкая В.</t>
  </si>
  <si>
    <r>
      <t xml:space="preserve">ГОРОХОВА
</t>
    </r>
    <r>
      <rPr>
        <sz val="10"/>
        <rFont val="Verdana"/>
        <family val="2"/>
      </rPr>
      <t>Вера, 2004</t>
    </r>
  </si>
  <si>
    <r>
      <t xml:space="preserve">АЛФИМОВА 
</t>
    </r>
    <r>
      <rPr>
        <sz val="10"/>
        <rFont val="Verdana"/>
        <family val="2"/>
      </rPr>
      <t>Татьяна</t>
    </r>
  </si>
  <si>
    <r>
      <t xml:space="preserve">УЛЬЯНОВА </t>
    </r>
    <r>
      <rPr>
        <sz val="10"/>
        <color indexed="8"/>
        <rFont val="Verdana"/>
        <family val="2"/>
      </rPr>
      <t>Анастасия, 2002</t>
    </r>
  </si>
  <si>
    <r>
      <t xml:space="preserve">ПАРАДИЗ-04, </t>
    </r>
    <r>
      <rPr>
        <sz val="10"/>
        <rFont val="Verdana"/>
        <family val="2"/>
      </rPr>
      <t>жер., сол., пом., Арлекин, Тверская обл.</t>
    </r>
  </si>
  <si>
    <t>013046</t>
  </si>
  <si>
    <r>
      <t xml:space="preserve">ПРОЗОРОВА
</t>
    </r>
    <r>
      <rPr>
        <sz val="10"/>
        <color indexed="8"/>
        <rFont val="Verdana"/>
        <family val="2"/>
      </rPr>
      <t>Екатерина</t>
    </r>
  </si>
  <si>
    <r>
      <t xml:space="preserve">ГЕРЦОГ-11, </t>
    </r>
    <r>
      <rPr>
        <sz val="10"/>
        <rFont val="Verdana"/>
        <family val="2"/>
      </rPr>
      <t>жер., гнед., ПСЛ, Россия</t>
    </r>
  </si>
  <si>
    <t>009102</t>
  </si>
  <si>
    <t>009090</t>
  </si>
  <si>
    <r>
      <t xml:space="preserve">КУРНИКОВА </t>
    </r>
    <r>
      <rPr>
        <sz val="10"/>
        <rFont val="Verdana"/>
        <family val="2"/>
      </rPr>
      <t>Татьяна</t>
    </r>
  </si>
  <si>
    <t>Курникова</t>
  </si>
  <si>
    <t>Ч/В, МО</t>
  </si>
  <si>
    <r>
      <t xml:space="preserve">ЕВСТИГНЕЕВА </t>
    </r>
    <r>
      <rPr>
        <sz val="10"/>
        <rFont val="Verdana"/>
        <family val="2"/>
      </rPr>
      <t>Мария, 2003</t>
    </r>
  </si>
  <si>
    <t>1ю</t>
  </si>
  <si>
    <t>ЧВ, Смоленская обл.</t>
  </si>
  <si>
    <t>006471</t>
  </si>
  <si>
    <t>014196</t>
  </si>
  <si>
    <t>Шкадова Т.</t>
  </si>
  <si>
    <r>
      <t xml:space="preserve">ФИАЛКА-09, </t>
    </r>
    <r>
      <rPr>
        <sz val="10"/>
        <rFont val="Verdana"/>
        <family val="2"/>
      </rPr>
      <t>коб., гнед., полук.спорт., Киприот, Россия</t>
    </r>
  </si>
  <si>
    <t>Горев К.А.</t>
  </si>
  <si>
    <r>
      <t xml:space="preserve">АЗАРОВА </t>
    </r>
    <r>
      <rPr>
        <sz val="10"/>
        <rFont val="Verdana"/>
        <family val="2"/>
      </rPr>
      <t>Екатерина</t>
    </r>
  </si>
  <si>
    <r>
      <t xml:space="preserve">СИМВОЛ-98, </t>
    </r>
    <r>
      <rPr>
        <sz val="10"/>
        <rFont val="Verdana"/>
        <family val="2"/>
      </rPr>
      <t>жер., гнед., ганн., Сервис, Беларусь</t>
    </r>
  </si>
  <si>
    <r>
      <t>ЛУНТИК-09</t>
    </r>
    <r>
      <rPr>
        <sz val="10"/>
        <rFont val="Verdana"/>
        <family val="2"/>
      </rPr>
      <t>, мер., пегий, пинто, Россия</t>
    </r>
  </si>
  <si>
    <t>Волков В.</t>
  </si>
  <si>
    <r>
      <t xml:space="preserve">ГРИДНЕВА </t>
    </r>
    <r>
      <rPr>
        <sz val="10"/>
        <color indexed="8"/>
        <rFont val="Verdana"/>
        <family val="2"/>
      </rPr>
      <t>Лариса</t>
    </r>
  </si>
  <si>
    <r>
      <t xml:space="preserve">ФАН-ФАН-12, </t>
    </r>
    <r>
      <rPr>
        <sz val="10"/>
        <rFont val="Verdana"/>
        <family val="2"/>
      </rPr>
      <t>жер., гнед., ган., Германия</t>
    </r>
  </si>
  <si>
    <r>
      <t xml:space="preserve">ГРИДНЕВА </t>
    </r>
    <r>
      <rPr>
        <sz val="10"/>
        <rFont val="Verdana"/>
        <family val="2"/>
      </rPr>
      <t>Лариса</t>
    </r>
  </si>
  <si>
    <r>
      <t>КОСТА-12,</t>
    </r>
    <r>
      <rPr>
        <sz val="10"/>
        <rFont val="Verdana"/>
        <family val="2"/>
      </rPr>
      <t xml:space="preserve"> мер., гнед., ганн., Конен, Германия</t>
    </r>
  </si>
  <si>
    <t>008395</t>
  </si>
  <si>
    <t>Лащенова М.</t>
  </si>
  <si>
    <t>015752</t>
  </si>
  <si>
    <t>КСК "Максима Стэйблз", МО - РЭУ им. Плеханова</t>
  </si>
  <si>
    <t>001684</t>
  </si>
  <si>
    <t>Тюменская область</t>
  </si>
  <si>
    <r>
      <t xml:space="preserve">БОН ВИВА-10 </t>
    </r>
    <r>
      <rPr>
        <sz val="10"/>
        <rFont val="Verdana"/>
        <family val="2"/>
      </rPr>
      <t>жер., рыж., ганн., Бонифатиус, Германия</t>
    </r>
  </si>
  <si>
    <t>МАЛЫЙ ПРИЗ</t>
  </si>
  <si>
    <t>Place</t>
  </si>
  <si>
    <t>Rider_ID</t>
  </si>
  <si>
    <t>Horse_ID</t>
  </si>
  <si>
    <t>Perc1</t>
  </si>
  <si>
    <t>Perc2</t>
  </si>
  <si>
    <t>Perc3</t>
  </si>
  <si>
    <t>PercSum</t>
  </si>
  <si>
    <t>ВЫЕЗДКА</t>
  </si>
  <si>
    <t>ПРЕДВАРИТЕЛЬНЫЙ ПРИЗ А. ДЕТИ.</t>
  </si>
  <si>
    <t>II</t>
  </si>
  <si>
    <t>Технические результаты</t>
  </si>
  <si>
    <t>III</t>
  </si>
  <si>
    <t>Место</t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</si>
  <si>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</si>
  <si>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</si>
  <si>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r>
      <t>Кличка лошади, г.р.,</t>
    </r>
    <r>
      <rPr>
        <i/>
        <sz val="8"/>
        <rFont val="Verdana"/>
        <family val="2"/>
      </rPr>
      <t xml:space="preserve"> </t>
    </r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</si>
  <si>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</si>
  <si>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</si>
  <si>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</si>
  <si>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</si>
  <si>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</si>
  <si>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</si>
  <si>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</si>
  <si>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</si>
  <si>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</si>
  <si>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</si>
  <si>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</si>
  <si>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ЗАЧЕТ ДЛЯ ЛЮБИТЕЛЕЙ</t>
  </si>
  <si>
    <t xml:space="preserve">Главный судья                                                                                                                                                              </t>
  </si>
  <si>
    <t xml:space="preserve">Главный секретарь                                                           </t>
  </si>
  <si>
    <t>Горская Т., 1К (Москва)</t>
  </si>
  <si>
    <t xml:space="preserve">Технический делегат </t>
  </si>
  <si>
    <t xml:space="preserve">Цветаева С. ВК, (Московская обл.)  </t>
  </si>
  <si>
    <t xml:space="preserve">ТЕХНИЧЕСКИЕ РЕЗУЛЬТАТЫ </t>
  </si>
  <si>
    <t>ЕЗДА ПО ВЫБОРУ</t>
  </si>
  <si>
    <t>27 марта 2016 г.</t>
  </si>
  <si>
    <t>Команда</t>
  </si>
  <si>
    <t>Оценка</t>
  </si>
  <si>
    <t>Общая оценка</t>
  </si>
  <si>
    <t>ОШИБКИ</t>
  </si>
  <si>
    <t>Результат в %</t>
  </si>
  <si>
    <t>Рысь</t>
  </si>
  <si>
    <t>Шаг</t>
  </si>
  <si>
    <t>Галоп</t>
  </si>
  <si>
    <t>Подчинение</t>
  </si>
  <si>
    <t>Общее
 впечатление</t>
  </si>
  <si>
    <t>ПРЕДВАРИТЕЛЬНЫЙ ПРИЗ. ЮНОШИ.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</si>
  <si>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</si>
  <si>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Е</t>
  </si>
  <si>
    <t>ОБЩИЙ ЗАЧЁТ</t>
  </si>
  <si>
    <t>ЗАЧЕТ ДЛЯ ЮНОШЕЙ</t>
  </si>
  <si>
    <t>Зачет для детей</t>
  </si>
  <si>
    <t>Зачет для любителей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</si>
  <si>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</si>
  <si>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</si>
  <si>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Выполн. норм.</t>
  </si>
  <si>
    <t>I</t>
  </si>
  <si>
    <t>вк</t>
  </si>
  <si>
    <t>Ошибки</t>
  </si>
  <si>
    <t>ТЕСТ ДЛЯ НАЧИНАЮЩИХ ВСАДНИКОВ</t>
  </si>
  <si>
    <t>МАНЕЖНАЯ ЕЗДА №1</t>
  </si>
  <si>
    <t>ЗАЧЁТ ДЛЯ ДЕТЕЙ</t>
  </si>
  <si>
    <r>
      <t>БЕКАС-99</t>
    </r>
    <r>
      <rPr>
        <sz val="11"/>
        <rFont val="Verdana"/>
        <family val="2"/>
      </rPr>
      <t>, мер., сер</t>
    </r>
    <r>
      <rPr>
        <b/>
        <sz val="11"/>
        <rFont val="Verdana"/>
        <family val="2"/>
      </rPr>
      <t xml:space="preserve">., </t>
    </r>
    <r>
      <rPr>
        <sz val="11"/>
        <rFont val="Verdana"/>
        <family val="2"/>
      </rPr>
      <t xml:space="preserve">терск., Цейтнот, Ставропольский к/з </t>
    </r>
  </si>
  <si>
    <t>СРЕДНИЙ ПРИЗ №1</t>
  </si>
  <si>
    <t>ЗАЧЁТ ДЛЯ ЛЮБИТЕЛЕЙ</t>
  </si>
  <si>
    <r>
      <t xml:space="preserve">ОРФЕЙ-05, </t>
    </r>
    <r>
      <rPr>
        <sz val="10"/>
        <rFont val="Verdana"/>
        <family val="2"/>
      </rPr>
      <t>мер., гнед., трак., Фрагмент, Беларусь</t>
    </r>
  </si>
  <si>
    <r>
      <t xml:space="preserve">ПОДАРОК-09, </t>
    </r>
    <r>
      <rPr>
        <sz val="10"/>
        <rFont val="Verdana"/>
        <family val="2"/>
      </rPr>
      <t>жер., гнед., ПСЛ, Россия</t>
    </r>
  </si>
  <si>
    <t>Золотухин</t>
  </si>
  <si>
    <r>
      <t xml:space="preserve">ДАРИАН-12, </t>
    </r>
    <r>
      <rPr>
        <sz val="10"/>
        <rFont val="Verdana"/>
        <family val="2"/>
      </rPr>
      <t>мер., рыж., вестф., Дон Жуан, Германия</t>
    </r>
  </si>
  <si>
    <r>
      <t xml:space="preserve">БУКАШКИНА </t>
    </r>
    <r>
      <rPr>
        <sz val="10"/>
        <color indexed="8"/>
        <rFont val="Verdana"/>
        <family val="2"/>
      </rPr>
      <t>Анна</t>
    </r>
  </si>
  <si>
    <r>
      <t xml:space="preserve">САБУРОВА </t>
    </r>
    <r>
      <rPr>
        <sz val="11"/>
        <color indexed="8"/>
        <rFont val="Verdana"/>
        <family val="2"/>
      </rPr>
      <t>Дарья, 2009</t>
    </r>
  </si>
  <si>
    <r>
      <t xml:space="preserve">БЛОХИН </t>
    </r>
    <r>
      <rPr>
        <sz val="11"/>
        <rFont val="Verdana"/>
        <family val="2"/>
      </rPr>
      <t>Александр</t>
    </r>
  </si>
  <si>
    <r>
      <t xml:space="preserve">ВОСТОРГ-04, </t>
    </r>
    <r>
      <rPr>
        <sz val="11"/>
        <rFont val="Verdana"/>
        <family val="2"/>
      </rPr>
      <t>мер., гнед., ганн., Вереск, Россия</t>
    </r>
  </si>
  <si>
    <t>ЭКВИ-1</t>
  </si>
  <si>
    <r>
      <t xml:space="preserve">КИРЯКОВА </t>
    </r>
    <r>
      <rPr>
        <sz val="11"/>
        <rFont val="Verdana"/>
        <family val="2"/>
      </rPr>
      <t>Ольга</t>
    </r>
  </si>
  <si>
    <r>
      <t xml:space="preserve">ДЕНДИ-96, </t>
    </r>
    <r>
      <rPr>
        <sz val="11"/>
        <rFont val="Verdana"/>
        <family val="2"/>
      </rPr>
      <t>мер., гн., трак.,  Дуэлянт, МКЗ</t>
    </r>
  </si>
  <si>
    <r>
      <t xml:space="preserve">АНДРИАНОВА </t>
    </r>
    <r>
      <rPr>
        <sz val="11"/>
        <rFont val="Verdana"/>
        <family val="2"/>
      </rPr>
      <t>Алиса, 2004</t>
    </r>
  </si>
  <si>
    <r>
      <t xml:space="preserve">ЗАЛЬБЕРГО-02, </t>
    </r>
    <r>
      <rPr>
        <sz val="11"/>
        <rFont val="Verdana"/>
        <family val="2"/>
      </rPr>
      <t xml:space="preserve">мер., гнед., УВП, </t>
    </r>
  </si>
  <si>
    <r>
      <t xml:space="preserve">ПОПОВ </t>
    </r>
    <r>
      <rPr>
        <sz val="11"/>
        <rFont val="Verdana"/>
        <family val="2"/>
      </rPr>
      <t>Егор, 2003</t>
    </r>
  </si>
  <si>
    <r>
      <t xml:space="preserve">СЭР ОФ ФРИДОМ-08, </t>
    </r>
    <r>
      <rPr>
        <sz val="11"/>
        <rFont val="Verdana"/>
        <family val="2"/>
      </rPr>
      <t>мер., гнед., ольд., Сэр Доннэрхол, Германия</t>
    </r>
  </si>
  <si>
    <t>КОМАНДНЫЙ ПРИЗ. ЮНОШИ</t>
  </si>
  <si>
    <r>
      <t xml:space="preserve">ГРИДНЕВА </t>
    </r>
    <r>
      <rPr>
        <sz val="11"/>
        <color indexed="8"/>
        <rFont val="Verdana"/>
        <family val="2"/>
      </rPr>
      <t>Лариса</t>
    </r>
  </si>
  <si>
    <r>
      <t>ФИДЛИ-13</t>
    </r>
    <r>
      <rPr>
        <sz val="11"/>
        <rFont val="Verdana"/>
        <family val="2"/>
      </rPr>
      <t>, гн. Жер, вестф., Feedblack-Fia, Германия</t>
    </r>
  </si>
  <si>
    <t>013267</t>
  </si>
  <si>
    <t>018523</t>
  </si>
  <si>
    <t>015964</t>
  </si>
  <si>
    <t>017382</t>
  </si>
  <si>
    <t>016377</t>
  </si>
  <si>
    <t>005671</t>
  </si>
  <si>
    <t>004531</t>
  </si>
  <si>
    <t>017380</t>
  </si>
  <si>
    <t>002934</t>
  </si>
  <si>
    <t>009069</t>
  </si>
  <si>
    <t>КСК "Белая лошадь", Свердловская обл.</t>
  </si>
  <si>
    <t>033600</t>
  </si>
  <si>
    <t>012904</t>
  </si>
  <si>
    <t>Гаврютина И.</t>
  </si>
  <si>
    <t>006849</t>
  </si>
  <si>
    <r>
      <t xml:space="preserve">ГИМРАНОВА </t>
    </r>
    <r>
      <rPr>
        <sz val="10"/>
        <color indexed="8"/>
        <rFont val="Verdana"/>
        <family val="2"/>
      </rPr>
      <t>Рената, 2002</t>
    </r>
  </si>
  <si>
    <r>
      <t xml:space="preserve">БАРХАТНАЯ-10 </t>
    </r>
    <r>
      <rPr>
        <sz val="10"/>
        <rFont val="Verdana"/>
        <family val="2"/>
      </rPr>
      <t>коб., вор., УВП</t>
    </r>
  </si>
  <si>
    <t xml:space="preserve">КСК "Максима Стэйблз", МО </t>
  </si>
  <si>
    <t>011629</t>
  </si>
  <si>
    <r>
      <t xml:space="preserve">БУХВОСТОВА </t>
    </r>
    <r>
      <rPr>
        <sz val="10"/>
        <rFont val="Verdana"/>
        <family val="2"/>
      </rPr>
      <t>Анна</t>
    </r>
  </si>
  <si>
    <r>
      <t xml:space="preserve">ВИНД-08 </t>
    </r>
    <r>
      <rPr>
        <sz val="10"/>
        <rFont val="Verdana"/>
        <family val="2"/>
      </rPr>
      <t>коб., рыж., ганн., Волькентанз, Германия</t>
    </r>
  </si>
  <si>
    <r>
      <t xml:space="preserve">КРАСНОВА </t>
    </r>
    <r>
      <rPr>
        <sz val="10"/>
        <rFont val="Verdana"/>
        <family val="2"/>
      </rPr>
      <t>Екатерина, 2007</t>
    </r>
  </si>
  <si>
    <r>
      <t xml:space="preserve">ТАРЗАН-11 </t>
    </r>
    <r>
      <rPr>
        <sz val="10"/>
        <rFont val="Verdana"/>
        <family val="2"/>
      </rPr>
      <t>жер., гнед., ПСЛ, Россия</t>
    </r>
  </si>
  <si>
    <t>Бухвостова А.</t>
  </si>
  <si>
    <t>016187</t>
  </si>
  <si>
    <t>002608</t>
  </si>
  <si>
    <t>Лебедев В.Н.
..</t>
  </si>
  <si>
    <t>КСК "Радужный"
 Кировская область</t>
  </si>
  <si>
    <t>013553</t>
  </si>
  <si>
    <r>
      <t xml:space="preserve">ВИРГИНИЯ-08 </t>
    </r>
    <r>
      <rPr>
        <sz val="10"/>
        <rFont val="Verdana"/>
        <family val="2"/>
      </rPr>
      <t>коб., гнед., ганн.. Гранд, Беларусь</t>
    </r>
  </si>
  <si>
    <t>017696</t>
  </si>
  <si>
    <r>
      <t>ТЕЛЕПИН</t>
    </r>
    <r>
      <rPr>
        <sz val="11"/>
        <rFont val="Verdana"/>
        <family val="2"/>
      </rPr>
      <t xml:space="preserve"> Иван, 2009</t>
    </r>
  </si>
  <si>
    <r>
      <t xml:space="preserve">ГНОМ-08, </t>
    </r>
    <r>
      <rPr>
        <sz val="11"/>
        <rFont val="Verdana"/>
        <family val="2"/>
      </rPr>
      <t>жер., рыж., ПСЛ, Россия</t>
    </r>
  </si>
  <si>
    <r>
      <t xml:space="preserve">САБУРОВА </t>
    </r>
    <r>
      <rPr>
        <sz val="11"/>
        <color indexed="8"/>
        <rFont val="Verdana"/>
        <family val="2"/>
      </rPr>
      <t>Мария, 2009</t>
    </r>
  </si>
  <si>
    <t>19 ноября 2017 г.</t>
  </si>
  <si>
    <t>Соболева О., ВК (Москва)</t>
  </si>
  <si>
    <t>ОТКРЫТЫЙ КУБОК КСК "РУССКИЙ АЛМАЗ" ПО ВЫЕЗДКЕ, 11 ЭТАП</t>
  </si>
  <si>
    <r>
      <t xml:space="preserve">ГУРИНА
</t>
    </r>
    <r>
      <rPr>
        <sz val="12"/>
        <rFont val="Verdana"/>
        <family val="2"/>
      </rPr>
      <t>Людмила</t>
    </r>
  </si>
  <si>
    <r>
      <t xml:space="preserve">СТОУНМЭН-08, </t>
    </r>
    <r>
      <rPr>
        <sz val="12"/>
        <rFont val="Verdana"/>
        <family val="2"/>
      </rPr>
      <t>мер., гнед., ольд., Сандро Хит, Германия</t>
    </r>
  </si>
  <si>
    <r>
      <t xml:space="preserve">ФЛОРИНСКАЯ 
</t>
    </r>
    <r>
      <rPr>
        <sz val="12"/>
        <rFont val="Verdana"/>
        <family val="2"/>
      </rPr>
      <t>Надежда</t>
    </r>
  </si>
  <si>
    <r>
      <t xml:space="preserve">ФАКИР-07, </t>
    </r>
    <r>
      <rPr>
        <sz val="12"/>
        <rFont val="Verdana"/>
        <family val="2"/>
      </rPr>
      <t>мерин, гн. полукр., Киприот ЗАО "Марийское"</t>
    </r>
  </si>
  <si>
    <r>
      <t xml:space="preserve">ГАВРЮТИНА </t>
    </r>
    <r>
      <rPr>
        <sz val="12"/>
        <rFont val="Verdana"/>
        <family val="2"/>
      </rPr>
      <t>Полина, 2000</t>
    </r>
  </si>
  <si>
    <r>
      <rPr>
        <b/>
        <sz val="12"/>
        <rFont val="Verdana"/>
        <family val="2"/>
      </rPr>
      <t>ЛЮСИ-09</t>
    </r>
    <r>
      <rPr>
        <sz val="12"/>
        <rFont val="Verdana"/>
        <family val="2"/>
      </rPr>
      <t>, коб., т-гнед., ганн., Лабиринт, Беларусь</t>
    </r>
  </si>
  <si>
    <r>
      <t xml:space="preserve">МАКАРОВА
</t>
    </r>
    <r>
      <rPr>
        <sz val="12"/>
        <rFont val="Verdana"/>
        <family val="2"/>
      </rPr>
      <t>Татьяна</t>
    </r>
  </si>
  <si>
    <r>
      <t xml:space="preserve">СМИРНОФФ-М-07 </t>
    </r>
    <r>
      <rPr>
        <sz val="12"/>
        <rFont val="Verdana"/>
        <family val="2"/>
      </rPr>
      <t>мер., бур., ольд., Соренто, Германия</t>
    </r>
  </si>
  <si>
    <t>ТЕСТ ПО ВЫБОРУ. ЛИЧНЫЙ ПРИЗ. ЮНОШИ</t>
  </si>
  <si>
    <r>
      <t xml:space="preserve">ТУГБАЕВА </t>
    </r>
    <r>
      <rPr>
        <sz val="12"/>
        <color indexed="8"/>
        <rFont val="Verdana"/>
        <family val="2"/>
      </rPr>
      <t>Анастасия. 2001</t>
    </r>
  </si>
  <si>
    <r>
      <t xml:space="preserve">ЗОЛОТУХИНА </t>
    </r>
    <r>
      <rPr>
        <sz val="12"/>
        <color indexed="8"/>
        <rFont val="Verdana"/>
        <family val="2"/>
      </rPr>
      <t>Алена, 2000</t>
    </r>
  </si>
  <si>
    <r>
      <t xml:space="preserve">БАРОНИН-04, </t>
    </r>
    <r>
      <rPr>
        <sz val="12"/>
        <rFont val="Verdana"/>
        <family val="2"/>
      </rPr>
      <t>мер., рыж., великопольская, Каретина, Польша</t>
    </r>
  </si>
  <si>
    <t>ТЕСТ ПО ВЫБОРУ. БОЛЬШОЙ ПРИЗ.</t>
  </si>
  <si>
    <r>
      <t xml:space="preserve">ПОНОМАРЕВА 
</t>
    </r>
    <r>
      <rPr>
        <sz val="12"/>
        <rFont val="Verdana"/>
        <family val="2"/>
      </rPr>
      <t>Софья, 2003</t>
    </r>
  </si>
  <si>
    <r>
      <t xml:space="preserve">ФЕДРИК-10, </t>
    </r>
    <r>
      <rPr>
        <sz val="12"/>
        <rFont val="Verdana"/>
        <family val="2"/>
      </rPr>
      <t>мер., рыж., голл.тепл., Падиджн, Нидерланды</t>
    </r>
  </si>
  <si>
    <r>
      <t xml:space="preserve">ХОРИСТ-01, </t>
    </r>
    <r>
      <rPr>
        <sz val="12"/>
        <rFont val="Verdana"/>
        <family val="2"/>
      </rPr>
      <t>мерин, рыж. трак., Огонь 10 к/з "Георгенбург"</t>
    </r>
  </si>
  <si>
    <t>Тугбаев И.</t>
  </si>
  <si>
    <t>013597</t>
  </si>
  <si>
    <r>
      <t xml:space="preserve">Судьи: Е - Петушкова Л., ВК (Московская обл.) , </t>
    </r>
    <r>
      <rPr>
        <b/>
        <sz val="14"/>
        <rFont val="Verdana"/>
        <family val="2"/>
      </rPr>
      <t>С - Леппенен Г., ВК (С-Петербург)</t>
    </r>
    <r>
      <rPr>
        <sz val="14"/>
        <rFont val="Verdana"/>
        <family val="2"/>
      </rPr>
      <t>, М - Соболева О., ВК (Москва)</t>
    </r>
  </si>
  <si>
    <r>
      <t xml:space="preserve">БУХВОСТОВА </t>
    </r>
    <r>
      <rPr>
        <sz val="11"/>
        <rFont val="Verdana"/>
        <family val="2"/>
      </rPr>
      <t>Анна</t>
    </r>
  </si>
  <si>
    <r>
      <t xml:space="preserve">КАРРЕРО-13, </t>
    </r>
    <r>
      <rPr>
        <sz val="11"/>
        <rFont val="Verdana"/>
        <family val="2"/>
      </rPr>
      <t>жер., кар., ольд., Крист, Германия</t>
    </r>
  </si>
  <si>
    <r>
      <t xml:space="preserve">КОЛЯПКИНА
</t>
    </r>
    <r>
      <rPr>
        <sz val="11"/>
        <color indexed="8"/>
        <rFont val="Verdana"/>
        <family val="2"/>
      </rPr>
      <t>Анастасия</t>
    </r>
  </si>
  <si>
    <r>
      <t xml:space="preserve">БАЛУ ДЖУНИОР В-12, </t>
    </r>
    <r>
      <rPr>
        <sz val="11"/>
        <rFont val="Verdana"/>
        <family val="2"/>
      </rPr>
      <t>мер., гн., баварск., Balou du Rouet-Grandessa S, Германия</t>
    </r>
  </si>
  <si>
    <t>Предварительная езда для лошадей 4-х лет FEI</t>
  </si>
  <si>
    <t>Езда для лошадей 5-ти лет FEI</t>
  </si>
  <si>
    <r>
      <t xml:space="preserve">Судьи: Е - Петушкова Л., ВК (Московская обл.) , </t>
    </r>
    <r>
      <rPr>
        <b/>
        <sz val="16"/>
        <rFont val="Verdana"/>
        <family val="2"/>
      </rPr>
      <t>С - Леппенен Г., ВК (С-Петербург)</t>
    </r>
    <r>
      <rPr>
        <sz val="16"/>
        <rFont val="Verdana"/>
        <family val="2"/>
      </rPr>
      <t>, М - Соболева О., ВК (Москва)</t>
    </r>
  </si>
  <si>
    <r>
      <t xml:space="preserve">АЮТБЛИНКЕР-01 </t>
    </r>
    <r>
      <rPr>
        <sz val="12"/>
        <rFont val="Verdana"/>
        <family val="2"/>
      </rPr>
      <t>мер.,  гнед., голл тепл., Оливи, Нидерланды</t>
    </r>
  </si>
  <si>
    <r>
      <t xml:space="preserve">ТУЗОВА </t>
    </r>
    <r>
      <rPr>
        <sz val="10"/>
        <rFont val="Verdana"/>
        <family val="2"/>
      </rPr>
      <t>Елизавета, 200</t>
    </r>
    <r>
      <rPr>
        <sz val="10"/>
        <rFont val="Verdana"/>
        <family val="2"/>
      </rPr>
      <t>1</t>
    </r>
  </si>
  <si>
    <r>
      <t xml:space="preserve">Судьи: Е - Леппенен Г., ВК (С-Петербург), </t>
    </r>
    <r>
      <rPr>
        <b/>
        <sz val="12"/>
        <rFont val="Verdana"/>
        <family val="2"/>
      </rPr>
      <t>С -Соболева О., ВК (Москва)</t>
    </r>
    <r>
      <rPr>
        <sz val="12"/>
        <rFont val="Verdana"/>
        <family val="2"/>
      </rPr>
      <t>, М - Петушкова Л., ВК (Московская обл.)</t>
    </r>
  </si>
  <si>
    <r>
      <t xml:space="preserve">ЛАЩЕНОВ
</t>
    </r>
    <r>
      <rPr>
        <sz val="11"/>
        <color indexed="8"/>
        <rFont val="Verdana"/>
        <family val="2"/>
      </rPr>
      <t>Артемий</t>
    </r>
  </si>
  <si>
    <r>
      <t xml:space="preserve">САВОЙ-11 </t>
    </r>
    <r>
      <rPr>
        <sz val="11"/>
        <rFont val="Verdana"/>
        <family val="2"/>
      </rPr>
      <t>жер., т-гнед., ПСЛ, Виват, Россия</t>
    </r>
  </si>
  <si>
    <r>
      <t xml:space="preserve">КУЛЫГИНА </t>
    </r>
    <r>
      <rPr>
        <sz val="11"/>
        <color indexed="8"/>
        <rFont val="Verdana"/>
        <family val="2"/>
      </rPr>
      <t>Наталья</t>
    </r>
  </si>
  <si>
    <r>
      <t xml:space="preserve">ШКАДОВА </t>
    </r>
    <r>
      <rPr>
        <sz val="11"/>
        <rFont val="Verdana"/>
        <family val="2"/>
      </rPr>
      <t>Татьяна</t>
    </r>
  </si>
  <si>
    <r>
      <t xml:space="preserve">РОЯЛ ДЭНС-11 </t>
    </r>
    <r>
      <rPr>
        <sz val="11"/>
        <rFont val="Verdana"/>
        <family val="2"/>
      </rPr>
      <t>мер., вор., ганн., Роял Классик, Германия</t>
    </r>
  </si>
  <si>
    <r>
      <t>БИРМИНГЕМ-06</t>
    </r>
    <r>
      <rPr>
        <sz val="11"/>
        <rFont val="Verdana"/>
        <family val="2"/>
      </rPr>
      <t>, мер., рыж., буд., Бекрень, к/з им.1-ой Конной Армии</t>
    </r>
  </si>
  <si>
    <r>
      <t xml:space="preserve">ПИГАНО-10  </t>
    </r>
    <r>
      <rPr>
        <sz val="11"/>
        <rFont val="Verdana"/>
        <family val="2"/>
      </rPr>
      <t>рыж., РВ, Парафраз, Старожиловский кз</t>
    </r>
  </si>
  <si>
    <r>
      <t xml:space="preserve">ПОПОВ </t>
    </r>
    <r>
      <rPr>
        <sz val="11"/>
        <color indexed="8"/>
        <rFont val="Verdana"/>
        <family val="2"/>
      </rPr>
      <t>Егор, 2003</t>
    </r>
  </si>
  <si>
    <r>
      <t xml:space="preserve">ЯШКИНА </t>
    </r>
    <r>
      <rPr>
        <sz val="11"/>
        <rFont val="Verdana"/>
        <family val="2"/>
      </rPr>
      <t>Мария, 2003</t>
    </r>
  </si>
  <si>
    <r>
      <t xml:space="preserve">ЗОЛОТУХИНА </t>
    </r>
    <r>
      <rPr>
        <sz val="11"/>
        <color indexed="8"/>
        <rFont val="Verdana"/>
        <family val="2"/>
      </rPr>
      <t>Алена, 2000</t>
    </r>
  </si>
  <si>
    <r>
      <t xml:space="preserve">ИСТОК-07 </t>
    </r>
    <r>
      <rPr>
        <sz val="11"/>
        <rFont val="Verdana"/>
        <family val="2"/>
      </rPr>
      <t>жер., вор., УВП, Образец, Украина</t>
    </r>
  </si>
  <si>
    <r>
      <t xml:space="preserve">МЕНДЕЛЕЕВА </t>
    </r>
    <r>
      <rPr>
        <sz val="11"/>
        <rFont val="Verdana"/>
        <family val="2"/>
      </rPr>
      <t>Елизавета, 2000</t>
    </r>
  </si>
  <si>
    <r>
      <t xml:space="preserve">РИГОЛЕТТО-08, </t>
    </r>
    <r>
      <rPr>
        <sz val="11"/>
        <rFont val="Verdana"/>
        <family val="2"/>
      </rPr>
      <t>мер., рыж., полукр., Равелин, Россия</t>
    </r>
  </si>
  <si>
    <r>
      <t xml:space="preserve">АБСЕНТ-06, </t>
    </r>
    <r>
      <rPr>
        <sz val="11"/>
        <rFont val="Verdana"/>
        <family val="2"/>
      </rPr>
      <t>жер., гнед., ганн., Арлекино</t>
    </r>
  </si>
  <si>
    <r>
      <t xml:space="preserve">ФЁРСТ ЛЕДИ-10, </t>
    </r>
    <r>
      <rPr>
        <sz val="11"/>
        <rFont val="Verdana"/>
        <family val="2"/>
      </rPr>
      <t>коб., гнед., ганн., Фюрст Романсер, Германия</t>
    </r>
  </si>
  <si>
    <t>3ю</t>
  </si>
  <si>
    <r>
      <t xml:space="preserve">Судьи: Е - Соболева О., ВК (Москва), </t>
    </r>
    <r>
      <rPr>
        <b/>
        <sz val="12"/>
        <rFont val="Verdana"/>
        <family val="2"/>
      </rPr>
      <t>С -Петушкова Л., ВК (Московская обл.)</t>
    </r>
    <r>
      <rPr>
        <sz val="12"/>
        <rFont val="Verdana"/>
        <family val="2"/>
      </rPr>
      <t>, М - Леппенен Г., ВК (С-Петербург)</t>
    </r>
  </si>
  <si>
    <t>сошел</t>
  </si>
  <si>
    <r>
      <t xml:space="preserve">РОДОС-11 </t>
    </r>
    <r>
      <rPr>
        <sz val="10"/>
        <rFont val="Verdana"/>
        <family val="2"/>
      </rPr>
      <t>мер., гнед.. Ольд., Фыюрст Романсиер, Германия</t>
    </r>
  </si>
  <si>
    <t>Судьи: Соболева О., ВК (Москва), Петушкова Л., ВК (Московская обл.),  Леппенен Г., ВК (С-Петербург)</t>
  </si>
  <si>
    <r>
      <t xml:space="preserve">ТАЛАС ХАН-11 </t>
    </r>
    <r>
      <rPr>
        <sz val="11"/>
        <rFont val="Verdana"/>
        <family val="2"/>
      </rPr>
      <t>мер., кар., трак., Лантан, КФХ Шоханов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</si>
</sst>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dd\ mmmm\ yyyy&quot; г.&quot;;@"/>
    <numFmt numFmtId="174" formatCode="hh:mm"/>
    <numFmt numFmtId="175" formatCode="0.000"/>
    <numFmt numFmtId="176" formatCode="#,##0.0"/>
    <numFmt numFmtId="177" formatCode="0.0"/>
  </numFmts>
  <fonts count="80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 Cyr"/>
      <family val="2"/>
    </font>
    <font>
      <b/>
      <i/>
      <sz val="10"/>
      <name val="Verdana"/>
      <family val="2"/>
    </font>
    <font>
      <b/>
      <i/>
      <sz val="16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 Cyr"/>
      <family val="2"/>
    </font>
    <font>
      <sz val="9"/>
      <name val="Verdana"/>
      <family val="2"/>
    </font>
    <font>
      <sz val="11"/>
      <name val="Times New Roman"/>
      <family val="1"/>
    </font>
    <font>
      <i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8"/>
      <name val="Verdana"/>
      <family val="2"/>
    </font>
    <font>
      <sz val="11"/>
      <color indexed="8"/>
      <name val="Verdana"/>
      <family val="2"/>
    </font>
    <font>
      <b/>
      <sz val="9"/>
      <name val="Verdana"/>
      <family val="2"/>
    </font>
    <font>
      <sz val="11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18"/>
      <name val="Verdana"/>
      <family val="2"/>
    </font>
    <font>
      <sz val="12"/>
      <name val="Arial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3" fillId="8" borderId="0" applyNumberFormat="0" applyBorder="0" applyAlignment="0" applyProtection="0"/>
    <xf numFmtId="0" fontId="2" fillId="2" borderId="0" applyNumberFormat="0" applyBorder="0" applyAlignment="0" applyProtection="0"/>
    <xf numFmtId="0" fontId="63" fillId="9" borderId="0" applyNumberFormat="0" applyBorder="0" applyAlignment="0" applyProtection="0"/>
    <xf numFmtId="0" fontId="2" fillId="3" borderId="0" applyNumberFormat="0" applyBorder="0" applyAlignment="0" applyProtection="0"/>
    <xf numFmtId="0" fontId="63" fillId="10" borderId="0" applyNumberFormat="0" applyBorder="0" applyAlignment="0" applyProtection="0"/>
    <xf numFmtId="0" fontId="2" fillId="4" borderId="0" applyNumberFormat="0" applyBorder="0" applyAlignment="0" applyProtection="0"/>
    <xf numFmtId="0" fontId="63" fillId="11" borderId="0" applyNumberFormat="0" applyBorder="0" applyAlignment="0" applyProtection="0"/>
    <xf numFmtId="0" fontId="2" fillId="5" borderId="0" applyNumberFormat="0" applyBorder="0" applyAlignment="0" applyProtection="0"/>
    <xf numFmtId="0" fontId="63" fillId="12" borderId="0" applyNumberFormat="0" applyBorder="0" applyAlignment="0" applyProtection="0"/>
    <xf numFmtId="0" fontId="2" fillId="6" borderId="0" applyNumberFormat="0" applyBorder="0" applyAlignment="0" applyProtection="0"/>
    <xf numFmtId="0" fontId="63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3" fillId="18" borderId="0" applyNumberFormat="0" applyBorder="0" applyAlignment="0" applyProtection="0"/>
    <xf numFmtId="0" fontId="2" fillId="14" borderId="0" applyNumberFormat="0" applyBorder="0" applyAlignment="0" applyProtection="0"/>
    <xf numFmtId="0" fontId="63" fillId="19" borderId="0" applyNumberFormat="0" applyBorder="0" applyAlignment="0" applyProtection="0"/>
    <xf numFmtId="0" fontId="2" fillId="15" borderId="0" applyNumberFormat="0" applyBorder="0" applyAlignment="0" applyProtection="0"/>
    <xf numFmtId="0" fontId="63" fillId="20" borderId="0" applyNumberFormat="0" applyBorder="0" applyAlignment="0" applyProtection="0"/>
    <xf numFmtId="0" fontId="2" fillId="16" borderId="0" applyNumberFormat="0" applyBorder="0" applyAlignment="0" applyProtection="0"/>
    <xf numFmtId="0" fontId="63" fillId="21" borderId="0" applyNumberFormat="0" applyBorder="0" applyAlignment="0" applyProtection="0"/>
    <xf numFmtId="0" fontId="2" fillId="5" borderId="0" applyNumberFormat="0" applyBorder="0" applyAlignment="0" applyProtection="0"/>
    <xf numFmtId="0" fontId="63" fillId="22" borderId="0" applyNumberFormat="0" applyBorder="0" applyAlignment="0" applyProtection="0"/>
    <xf numFmtId="0" fontId="2" fillId="14" borderId="0" applyNumberFormat="0" applyBorder="0" applyAlignment="0" applyProtection="0"/>
    <xf numFmtId="0" fontId="63" fillId="23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4" fillId="28" borderId="0" applyNumberFormat="0" applyBorder="0" applyAlignment="0" applyProtection="0"/>
    <xf numFmtId="0" fontId="3" fillId="24" borderId="0" applyNumberFormat="0" applyBorder="0" applyAlignment="0" applyProtection="0"/>
    <xf numFmtId="0" fontId="64" fillId="29" borderId="0" applyNumberFormat="0" applyBorder="0" applyAlignment="0" applyProtection="0"/>
    <xf numFmtId="0" fontId="3" fillId="15" borderId="0" applyNumberFormat="0" applyBorder="0" applyAlignment="0" applyProtection="0"/>
    <xf numFmtId="0" fontId="64" fillId="30" borderId="0" applyNumberFormat="0" applyBorder="0" applyAlignment="0" applyProtection="0"/>
    <xf numFmtId="0" fontId="3" fillId="16" borderId="0" applyNumberFormat="0" applyBorder="0" applyAlignment="0" applyProtection="0"/>
    <xf numFmtId="0" fontId="64" fillId="31" borderId="0" applyNumberFormat="0" applyBorder="0" applyAlignment="0" applyProtection="0"/>
    <xf numFmtId="0" fontId="3" fillId="25" borderId="0" applyNumberFormat="0" applyBorder="0" applyAlignment="0" applyProtection="0"/>
    <xf numFmtId="0" fontId="64" fillId="32" borderId="0" applyNumberFormat="0" applyBorder="0" applyAlignment="0" applyProtection="0"/>
    <xf numFmtId="0" fontId="3" fillId="26" borderId="0" applyNumberFormat="0" applyBorder="0" applyAlignment="0" applyProtection="0"/>
    <xf numFmtId="0" fontId="64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Alignment="0" applyProtection="0"/>
    <xf numFmtId="0" fontId="15" fillId="38" borderId="8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3" fillId="34" borderId="0" applyNumberFormat="0" applyBorder="0" applyAlignment="0" applyProtection="0"/>
    <xf numFmtId="0" fontId="64" fillId="43" borderId="0" applyNumberFormat="0" applyBorder="0" applyAlignment="0" applyProtection="0"/>
    <xf numFmtId="0" fontId="3" fillId="35" borderId="0" applyNumberFormat="0" applyBorder="0" applyAlignment="0" applyProtection="0"/>
    <xf numFmtId="0" fontId="64" fillId="44" borderId="0" applyNumberFormat="0" applyBorder="0" applyAlignment="0" applyProtection="0"/>
    <xf numFmtId="0" fontId="3" fillId="36" borderId="0" applyNumberFormat="0" applyBorder="0" applyAlignment="0" applyProtection="0"/>
    <xf numFmtId="0" fontId="64" fillId="45" borderId="0" applyNumberFormat="0" applyBorder="0" applyAlignment="0" applyProtection="0"/>
    <xf numFmtId="0" fontId="3" fillId="25" borderId="0" applyNumberFormat="0" applyBorder="0" applyAlignment="0" applyProtection="0"/>
    <xf numFmtId="0" fontId="64" fillId="46" borderId="0" applyNumberFormat="0" applyBorder="0" applyAlignment="0" applyProtection="0"/>
    <xf numFmtId="0" fontId="3" fillId="26" borderId="0" applyNumberFormat="0" applyBorder="0" applyAlignment="0" applyProtection="0"/>
    <xf numFmtId="0" fontId="64" fillId="47" borderId="0" applyNumberFormat="0" applyBorder="0" applyAlignment="0" applyProtection="0"/>
    <xf numFmtId="0" fontId="3" fillId="37" borderId="0" applyNumberFormat="0" applyBorder="0" applyAlignment="0" applyProtection="0"/>
    <xf numFmtId="0" fontId="65" fillId="48" borderId="10" applyNumberFormat="0" applyAlignment="0" applyProtection="0"/>
    <xf numFmtId="0" fontId="12" fillId="7" borderId="1" applyNumberFormat="0" applyAlignment="0" applyProtection="0"/>
    <xf numFmtId="0" fontId="66" fillId="49" borderId="11" applyNumberFormat="0" applyAlignment="0" applyProtection="0"/>
    <xf numFmtId="0" fontId="15" fillId="38" borderId="8" applyNumberFormat="0" applyAlignment="0" applyProtection="0"/>
    <xf numFmtId="0" fontId="67" fillId="49" borderId="10" applyNumberFormat="0" applyAlignment="0" applyProtection="0"/>
    <xf numFmtId="0" fontId="5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19" fillId="0" borderId="0" applyFill="0" applyBorder="0" applyAlignment="0" applyProtection="0"/>
    <xf numFmtId="0" fontId="68" fillId="0" borderId="12" applyNumberFormat="0" applyFill="0" applyAlignment="0" applyProtection="0"/>
    <xf numFmtId="0" fontId="9" fillId="0" borderId="3" applyNumberFormat="0" applyFill="0" applyAlignment="0" applyProtection="0"/>
    <xf numFmtId="0" fontId="69" fillId="0" borderId="13" applyNumberFormat="0" applyFill="0" applyAlignment="0" applyProtection="0"/>
    <xf numFmtId="0" fontId="10" fillId="0" borderId="4" applyNumberFormat="0" applyFill="0" applyAlignment="0" applyProtection="0"/>
    <xf numFmtId="0" fontId="70" fillId="0" borderId="14" applyNumberFormat="0" applyFill="0" applyAlignment="0" applyProtection="0"/>
    <xf numFmtId="0" fontId="11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17" fillId="0" borderId="9" applyNumberFormat="0" applyFill="0" applyAlignment="0" applyProtection="0"/>
    <xf numFmtId="0" fontId="72" fillId="50" borderId="16" applyNumberFormat="0" applyAlignment="0" applyProtection="0"/>
    <xf numFmtId="0" fontId="6" fillId="39" borderId="2" applyNumberFormat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5" fillId="52" borderId="0" applyNumberFormat="0" applyBorder="0" applyAlignment="0" applyProtection="0"/>
    <xf numFmtId="0" fontId="4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9" fillId="41" borderId="7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77" fillId="0" borderId="18" applyNumberFormat="0" applyFill="0" applyAlignment="0" applyProtection="0"/>
    <xf numFmtId="0" fontId="13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9" fillId="54" borderId="0" applyNumberFormat="0" applyBorder="0" applyAlignment="0" applyProtection="0"/>
    <xf numFmtId="0" fontId="8" fillId="4" borderId="0" applyNumberFormat="0" applyBorder="0" applyAlignment="0" applyProtection="0"/>
  </cellStyleXfs>
  <cellXfs count="504">
    <xf numFmtId="0" fontId="0" fillId="0" borderId="0" xfId="0" applyAlignment="1">
      <alignment/>
    </xf>
    <xf numFmtId="0" fontId="1" fillId="55" borderId="0" xfId="153" applyFont="1" applyFill="1" applyAlignment="1" applyProtection="1">
      <alignment vertical="center"/>
      <protection locked="0"/>
    </xf>
    <xf numFmtId="0" fontId="49" fillId="55" borderId="0" xfId="153" applyFont="1" applyFill="1" applyAlignment="1" applyProtection="1">
      <alignment vertical="center"/>
      <protection locked="0"/>
    </xf>
    <xf numFmtId="0" fontId="31" fillId="55" borderId="0" xfId="153" applyFont="1" applyFill="1" applyAlignment="1" applyProtection="1">
      <alignment vertical="center"/>
      <protection locked="0"/>
    </xf>
    <xf numFmtId="1" fontId="1" fillId="55" borderId="0" xfId="153" applyNumberFormat="1" applyFont="1" applyFill="1" applyAlignment="1" applyProtection="1">
      <alignment vertical="center"/>
      <protection locked="0"/>
    </xf>
    <xf numFmtId="175" fontId="1" fillId="55" borderId="0" xfId="153" applyNumberFormat="1" applyFont="1" applyFill="1" applyAlignment="1" applyProtection="1">
      <alignment vertical="center"/>
      <protection locked="0"/>
    </xf>
    <xf numFmtId="0" fontId="36" fillId="55" borderId="0" xfId="147" applyFont="1" applyFill="1" applyBorder="1" applyAlignment="1" applyProtection="1">
      <alignment horizontal="center" vertical="top"/>
      <protection/>
    </xf>
    <xf numFmtId="0" fontId="25" fillId="55" borderId="0" xfId="147" applyFont="1" applyFill="1" applyBorder="1" applyAlignment="1" applyProtection="1">
      <alignment horizontal="center" vertical="top"/>
      <protection locked="0"/>
    </xf>
    <xf numFmtId="0" fontId="39" fillId="55" borderId="0" xfId="147" applyFont="1" applyFill="1" applyBorder="1" applyAlignment="1" applyProtection="1">
      <alignment horizontal="center" vertical="top"/>
      <protection locked="0"/>
    </xf>
    <xf numFmtId="0" fontId="33" fillId="55" borderId="0" xfId="147" applyFont="1" applyFill="1" applyBorder="1" applyAlignment="1" applyProtection="1">
      <alignment horizontal="center" vertical="top"/>
      <protection locked="0"/>
    </xf>
    <xf numFmtId="0" fontId="39" fillId="55" borderId="0" xfId="147" applyFont="1" applyFill="1" applyBorder="1" applyAlignment="1" applyProtection="1">
      <alignment vertical="top"/>
      <protection locked="0"/>
    </xf>
    <xf numFmtId="1" fontId="36" fillId="55" borderId="0" xfId="147" applyNumberFormat="1" applyFont="1" applyFill="1" applyBorder="1" applyAlignment="1" applyProtection="1">
      <alignment horizontal="center" vertical="top"/>
      <protection/>
    </xf>
    <xf numFmtId="175" fontId="36" fillId="55" borderId="0" xfId="147" applyNumberFormat="1" applyFont="1" applyFill="1" applyBorder="1" applyAlignment="1" applyProtection="1">
      <alignment horizontal="center" vertical="top"/>
      <protection/>
    </xf>
    <xf numFmtId="0" fontId="35" fillId="55" borderId="0" xfId="147" applyFont="1" applyFill="1" applyBorder="1" applyAlignment="1" applyProtection="1">
      <alignment horizontal="center" vertical="top" shrinkToFit="1"/>
      <protection locked="0"/>
    </xf>
    <xf numFmtId="176" fontId="36" fillId="55" borderId="0" xfId="147" applyNumberFormat="1" applyFont="1" applyFill="1" applyBorder="1" applyAlignment="1" applyProtection="1">
      <alignment horizontal="center" vertical="top"/>
      <protection/>
    </xf>
    <xf numFmtId="0" fontId="36" fillId="55" borderId="0" xfId="147" applyFont="1" applyFill="1" applyBorder="1" applyAlignment="1" applyProtection="1">
      <alignment vertical="top"/>
      <protection locked="0"/>
    </xf>
    <xf numFmtId="0" fontId="36" fillId="55" borderId="0" xfId="147" applyFont="1" applyFill="1" applyProtection="1">
      <alignment/>
      <protection locked="0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36" fillId="55" borderId="0" xfId="0" applyFont="1" applyFill="1" applyAlignment="1">
      <alignment vertical="center"/>
    </xf>
    <xf numFmtId="9" fontId="36" fillId="55" borderId="0" xfId="173" applyFont="1" applyFill="1" applyBorder="1" applyAlignment="1" applyProtection="1">
      <alignment horizontal="center" vertical="center"/>
      <protection/>
    </xf>
    <xf numFmtId="0" fontId="25" fillId="55" borderId="19" xfId="148" applyFont="1" applyFill="1" applyBorder="1" applyAlignment="1">
      <alignment horizontal="center" vertical="center" wrapText="1"/>
      <protection/>
    </xf>
    <xf numFmtId="0" fontId="25" fillId="55" borderId="20" xfId="148" applyFont="1" applyFill="1" applyBorder="1" applyAlignment="1">
      <alignment horizontal="center" vertical="center" wrapText="1"/>
      <protection/>
    </xf>
    <xf numFmtId="0" fontId="36" fillId="55" borderId="0" xfId="0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27" fillId="55" borderId="0" xfId="0" applyFont="1" applyFill="1" applyBorder="1" applyAlignment="1">
      <alignment horizontal="left" wrapText="1"/>
    </xf>
    <xf numFmtId="0" fontId="24" fillId="55" borderId="0" xfId="0" applyFont="1" applyFill="1" applyBorder="1" applyAlignment="1">
      <alignment horizontal="left" wrapText="1"/>
    </xf>
    <xf numFmtId="0" fontId="27" fillId="55" borderId="0" xfId="0" applyFont="1" applyFill="1" applyBorder="1" applyAlignment="1">
      <alignment horizontal="center" wrapText="1"/>
    </xf>
    <xf numFmtId="0" fontId="27" fillId="55" borderId="0" xfId="0" applyFont="1" applyFill="1" applyAlignment="1">
      <alignment/>
    </xf>
    <xf numFmtId="173" fontId="47" fillId="55" borderId="21" xfId="0" applyNumberFormat="1" applyFont="1" applyFill="1" applyBorder="1" applyAlignment="1">
      <alignment wrapText="1"/>
    </xf>
    <xf numFmtId="0" fontId="21" fillId="55" borderId="22" xfId="159" applyFont="1" applyFill="1" applyBorder="1" applyAlignment="1">
      <alignment horizontal="center" vertical="center" wrapText="1"/>
      <protection/>
    </xf>
    <xf numFmtId="0" fontId="39" fillId="55" borderId="0" xfId="0" applyFont="1" applyFill="1" applyAlignment="1">
      <alignment/>
    </xf>
    <xf numFmtId="0" fontId="21" fillId="55" borderId="0" xfId="159" applyFont="1" applyFill="1" applyBorder="1" applyAlignment="1">
      <alignment horizontal="center" vertical="center" wrapText="1"/>
      <protection/>
    </xf>
    <xf numFmtId="0" fontId="53" fillId="55" borderId="23" xfId="0" applyFont="1" applyFill="1" applyBorder="1" applyAlignment="1">
      <alignment horizontal="center" textRotation="90"/>
    </xf>
    <xf numFmtId="0" fontId="53" fillId="55" borderId="24" xfId="0" applyFont="1" applyFill="1" applyBorder="1" applyAlignment="1">
      <alignment horizontal="center" vertical="center"/>
    </xf>
    <xf numFmtId="0" fontId="53" fillId="55" borderId="25" xfId="0" applyFont="1" applyFill="1" applyBorder="1" applyAlignment="1">
      <alignment horizontal="center" textRotation="90" wrapText="1"/>
    </xf>
    <xf numFmtId="0" fontId="53" fillId="55" borderId="0" xfId="0" applyFont="1" applyFill="1" applyBorder="1" applyAlignment="1">
      <alignment horizontal="center" vertical="center" textRotation="90" wrapText="1"/>
    </xf>
    <xf numFmtId="0" fontId="27" fillId="55" borderId="19" xfId="0" applyFont="1" applyFill="1" applyBorder="1" applyAlignment="1">
      <alignment horizontal="center" vertical="center"/>
    </xf>
    <xf numFmtId="177" fontId="25" fillId="55" borderId="19" xfId="151" applyNumberFormat="1" applyFont="1" applyFill="1" applyBorder="1" applyAlignment="1" applyProtection="1">
      <alignment horizontal="center" vertical="center"/>
      <protection locked="0"/>
    </xf>
    <xf numFmtId="175" fontId="24" fillId="55" borderId="19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/>
    </xf>
    <xf numFmtId="177" fontId="25" fillId="55" borderId="19" xfId="151" applyNumberFormat="1" applyFont="1" applyFill="1" applyBorder="1" applyAlignment="1" applyProtection="1">
      <alignment horizontal="center" vertical="center"/>
      <protection/>
    </xf>
    <xf numFmtId="1" fontId="25" fillId="55" borderId="19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0" fillId="0" borderId="0" xfId="153" applyFont="1" applyAlignment="1" applyProtection="1">
      <alignment vertical="center"/>
      <protection locked="0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153" applyFont="1" applyAlignment="1" applyProtection="1">
      <alignment/>
      <protection locked="0"/>
    </xf>
    <xf numFmtId="0" fontId="30" fillId="0" borderId="0" xfId="153" applyFont="1" applyAlignment="1" applyProtection="1">
      <alignment/>
      <protection locked="0"/>
    </xf>
    <xf numFmtId="0" fontId="36" fillId="55" borderId="0" xfId="0" applyFont="1" applyFill="1" applyBorder="1" applyAlignment="1">
      <alignment/>
    </xf>
    <xf numFmtId="0" fontId="36" fillId="55" borderId="0" xfId="0" applyFont="1" applyFill="1" applyAlignment="1">
      <alignment/>
    </xf>
    <xf numFmtId="0" fontId="36" fillId="55" borderId="0" xfId="0" applyFont="1" applyFill="1" applyBorder="1" applyAlignment="1">
      <alignment horizontal="left"/>
    </xf>
    <xf numFmtId="0" fontId="36" fillId="55" borderId="0" xfId="0" applyFont="1" applyFill="1" applyAlignment="1">
      <alignment horizontal="left"/>
    </xf>
    <xf numFmtId="0" fontId="36" fillId="55" borderId="0" xfId="0" applyFont="1" applyFill="1" applyAlignment="1">
      <alignment horizontal="right"/>
    </xf>
    <xf numFmtId="0" fontId="42" fillId="55" borderId="0" xfId="153" applyFont="1" applyFill="1" applyAlignment="1" applyProtection="1">
      <alignment vertical="center"/>
      <protection locked="0"/>
    </xf>
    <xf numFmtId="1" fontId="42" fillId="55" borderId="0" xfId="153" applyNumberFormat="1" applyFont="1" applyFill="1" applyAlignment="1" applyProtection="1">
      <alignment vertical="center"/>
      <protection locked="0"/>
    </xf>
    <xf numFmtId="175" fontId="42" fillId="55" borderId="0" xfId="153" applyNumberFormat="1" applyFont="1" applyFill="1" applyAlignment="1" applyProtection="1">
      <alignment vertical="center"/>
      <protection locked="0"/>
    </xf>
    <xf numFmtId="0" fontId="1" fillId="0" borderId="0" xfId="154" applyFont="1" applyAlignment="1" applyProtection="1">
      <alignment vertical="center"/>
      <protection locked="0"/>
    </xf>
    <xf numFmtId="0" fontId="42" fillId="0" borderId="0" xfId="154" applyFont="1" applyAlignment="1" applyProtection="1">
      <alignment vertical="center"/>
      <protection locked="0"/>
    </xf>
    <xf numFmtId="1" fontId="1" fillId="0" borderId="0" xfId="154" applyNumberFormat="1" applyFont="1" applyAlignment="1" applyProtection="1">
      <alignment vertical="center"/>
      <protection locked="0"/>
    </xf>
    <xf numFmtId="175" fontId="1" fillId="0" borderId="0" xfId="154" applyNumberFormat="1" applyFont="1" applyAlignment="1" applyProtection="1">
      <alignment vertical="center"/>
      <protection locked="0"/>
    </xf>
    <xf numFmtId="0" fontId="36" fillId="4" borderId="0" xfId="147" applyFont="1" applyFill="1" applyBorder="1" applyAlignment="1" applyProtection="1">
      <alignment horizontal="center" vertical="top"/>
      <protection/>
    </xf>
    <xf numFmtId="0" fontId="36" fillId="4" borderId="0" xfId="147" applyFont="1" applyFill="1" applyBorder="1" applyAlignment="1" applyProtection="1">
      <alignment horizontal="center" vertical="top"/>
      <protection locked="0"/>
    </xf>
    <xf numFmtId="0" fontId="25" fillId="4" borderId="0" xfId="147" applyFont="1" applyFill="1" applyBorder="1" applyAlignment="1" applyProtection="1">
      <alignment horizontal="center" vertical="top"/>
      <protection locked="0"/>
    </xf>
    <xf numFmtId="0" fontId="36" fillId="4" borderId="0" xfId="147" applyFont="1" applyFill="1" applyBorder="1" applyAlignment="1" applyProtection="1">
      <alignment vertical="top"/>
      <protection locked="0"/>
    </xf>
    <xf numFmtId="1" fontId="25" fillId="4" borderId="0" xfId="147" applyNumberFormat="1" applyFont="1" applyFill="1" applyBorder="1" applyAlignment="1" applyProtection="1">
      <alignment horizontal="center" vertical="top"/>
      <protection/>
    </xf>
    <xf numFmtId="0" fontId="23" fillId="4" borderId="0" xfId="147" applyFont="1" applyFill="1" applyBorder="1" applyAlignment="1" applyProtection="1">
      <alignment horizontal="center" vertical="top" shrinkToFit="1"/>
      <protection locked="0"/>
    </xf>
    <xf numFmtId="175" fontId="25" fillId="4" borderId="0" xfId="147" applyNumberFormat="1" applyFont="1" applyFill="1" applyBorder="1" applyAlignment="1" applyProtection="1">
      <alignment horizontal="center" vertical="top"/>
      <protection/>
    </xf>
    <xf numFmtId="176" fontId="25" fillId="4" borderId="0" xfId="147" applyNumberFormat="1" applyFont="1" applyFill="1" applyBorder="1" applyAlignment="1" applyProtection="1">
      <alignment horizontal="center" vertical="top"/>
      <protection/>
    </xf>
    <xf numFmtId="0" fontId="36" fillId="4" borderId="0" xfId="147" applyFont="1" applyFill="1" applyProtection="1">
      <alignment/>
      <protection locked="0"/>
    </xf>
    <xf numFmtId="0" fontId="51" fillId="0" borderId="0" xfId="0" applyFont="1" applyFill="1" applyAlignment="1">
      <alignment/>
    </xf>
    <xf numFmtId="0" fontId="48" fillId="0" borderId="0" xfId="151" applyFont="1" applyBorder="1" applyAlignment="1" applyProtection="1">
      <alignment vertical="center" wrapText="1"/>
      <protection locked="0"/>
    </xf>
    <xf numFmtId="0" fontId="43" fillId="0" borderId="0" xfId="136" applyFont="1" applyFill="1">
      <alignment/>
      <protection/>
    </xf>
    <xf numFmtId="0" fontId="43" fillId="0" borderId="0" xfId="136" applyFont="1" applyFill="1" applyBorder="1">
      <alignment/>
      <protection/>
    </xf>
    <xf numFmtId="0" fontId="44" fillId="55" borderId="0" xfId="15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horizontal="right"/>
    </xf>
    <xf numFmtId="0" fontId="21" fillId="0" borderId="19" xfId="158" applyFont="1" applyFill="1" applyBorder="1" applyAlignment="1">
      <alignment horizontal="center" vertical="center" wrapText="1"/>
      <protection/>
    </xf>
    <xf numFmtId="0" fontId="53" fillId="0" borderId="19" xfId="159" applyFont="1" applyFill="1" applyBorder="1" applyAlignment="1">
      <alignment horizontal="center" vertical="center" wrapText="1"/>
      <protection/>
    </xf>
    <xf numFmtId="0" fontId="56" fillId="0" borderId="0" xfId="158" applyFont="1" applyFill="1">
      <alignment/>
      <protection/>
    </xf>
    <xf numFmtId="0" fontId="27" fillId="0" borderId="19" xfId="158" applyFont="1" applyFill="1" applyBorder="1" applyAlignment="1">
      <alignment horizontal="center" vertical="center"/>
      <protection/>
    </xf>
    <xf numFmtId="0" fontId="27" fillId="0" borderId="19" xfId="158" applyFont="1" applyFill="1" applyBorder="1" applyAlignment="1">
      <alignment horizontal="center" vertical="center" textRotation="90"/>
      <protection/>
    </xf>
    <xf numFmtId="0" fontId="27" fillId="0" borderId="19" xfId="158" applyFont="1" applyFill="1" applyBorder="1" applyAlignment="1">
      <alignment horizontal="center" vertical="center" textRotation="90" wrapText="1"/>
      <protection/>
    </xf>
    <xf numFmtId="0" fontId="37" fillId="0" borderId="19" xfId="158" applyFont="1" applyFill="1" applyBorder="1" applyAlignment="1">
      <alignment horizontal="center" vertical="center"/>
      <protection/>
    </xf>
    <xf numFmtId="177" fontId="43" fillId="0" borderId="19" xfId="158" applyNumberFormat="1" applyFont="1" applyFill="1" applyBorder="1" applyAlignment="1">
      <alignment horizontal="center" vertical="center"/>
      <protection/>
    </xf>
    <xf numFmtId="177" fontId="43" fillId="0" borderId="19" xfId="152" applyNumberFormat="1" applyFont="1" applyFill="1" applyBorder="1" applyAlignment="1">
      <alignment horizontal="center" vertical="center"/>
      <protection/>
    </xf>
    <xf numFmtId="175" fontId="48" fillId="0" borderId="19" xfId="152" applyNumberFormat="1" applyFont="1" applyFill="1" applyBorder="1" applyAlignment="1">
      <alignment horizontal="center" vertical="center"/>
      <protection/>
    </xf>
    <xf numFmtId="0" fontId="43" fillId="0" borderId="0" xfId="153" applyFont="1" applyAlignment="1" applyProtection="1">
      <alignment vertical="center"/>
      <protection locked="0"/>
    </xf>
    <xf numFmtId="0" fontId="56" fillId="0" borderId="0" xfId="153" applyFont="1" applyFill="1" applyAlignment="1" applyProtection="1">
      <alignment vertical="center"/>
      <protection locked="0"/>
    </xf>
    <xf numFmtId="0" fontId="1" fillId="0" borderId="0" xfId="153" applyFont="1" applyFill="1" applyAlignment="1" applyProtection="1">
      <alignment vertical="center"/>
      <protection locked="0"/>
    </xf>
    <xf numFmtId="0" fontId="49" fillId="0" borderId="0" xfId="153" applyFont="1" applyFill="1" applyAlignment="1" applyProtection="1">
      <alignment vertical="center"/>
      <protection locked="0"/>
    </xf>
    <xf numFmtId="0" fontId="31" fillId="0" borderId="0" xfId="153" applyFont="1" applyFill="1" applyAlignment="1" applyProtection="1">
      <alignment vertical="center"/>
      <protection locked="0"/>
    </xf>
    <xf numFmtId="1" fontId="1" fillId="0" borderId="0" xfId="153" applyNumberFormat="1" applyFont="1" applyFill="1" applyAlignment="1" applyProtection="1">
      <alignment vertical="center"/>
      <protection locked="0"/>
    </xf>
    <xf numFmtId="175" fontId="1" fillId="0" borderId="0" xfId="153" applyNumberFormat="1" applyFont="1" applyFill="1" applyAlignment="1" applyProtection="1">
      <alignment vertical="center"/>
      <protection locked="0"/>
    </xf>
    <xf numFmtId="0" fontId="36" fillId="0" borderId="0" xfId="147" applyFont="1" applyFill="1" applyBorder="1" applyAlignment="1" applyProtection="1">
      <alignment horizontal="center" vertical="top"/>
      <protection/>
    </xf>
    <xf numFmtId="0" fontId="39" fillId="0" borderId="0" xfId="147" applyFont="1" applyFill="1" applyBorder="1" applyAlignment="1" applyProtection="1">
      <alignment horizontal="center" vertical="top"/>
      <protection locked="0"/>
    </xf>
    <xf numFmtId="0" fontId="33" fillId="0" borderId="0" xfId="147" applyFont="1" applyFill="1" applyBorder="1" applyAlignment="1" applyProtection="1">
      <alignment horizontal="center" vertical="top"/>
      <protection locked="0"/>
    </xf>
    <xf numFmtId="0" fontId="39" fillId="0" borderId="0" xfId="147" applyFont="1" applyFill="1" applyBorder="1" applyAlignment="1" applyProtection="1">
      <alignment vertical="top"/>
      <protection locked="0"/>
    </xf>
    <xf numFmtId="0" fontId="25" fillId="0" borderId="0" xfId="147" applyFont="1" applyFill="1" applyBorder="1" applyAlignment="1" applyProtection="1">
      <alignment horizontal="center" vertical="top"/>
      <protection locked="0"/>
    </xf>
    <xf numFmtId="1" fontId="36" fillId="0" borderId="0" xfId="147" applyNumberFormat="1" applyFont="1" applyFill="1" applyBorder="1" applyAlignment="1" applyProtection="1">
      <alignment horizontal="center" vertical="top"/>
      <protection/>
    </xf>
    <xf numFmtId="175" fontId="36" fillId="0" borderId="0" xfId="147" applyNumberFormat="1" applyFont="1" applyFill="1" applyBorder="1" applyAlignment="1" applyProtection="1">
      <alignment horizontal="center" vertical="top"/>
      <protection/>
    </xf>
    <xf numFmtId="0" fontId="35" fillId="0" borderId="0" xfId="147" applyFont="1" applyFill="1" applyBorder="1" applyAlignment="1" applyProtection="1">
      <alignment horizontal="center" vertical="top" shrinkToFit="1"/>
      <protection locked="0"/>
    </xf>
    <xf numFmtId="176" fontId="36" fillId="0" borderId="0" xfId="147" applyNumberFormat="1" applyFont="1" applyFill="1" applyBorder="1" applyAlignment="1" applyProtection="1">
      <alignment horizontal="center" vertical="top"/>
      <protection/>
    </xf>
    <xf numFmtId="0" fontId="36" fillId="0" borderId="0" xfId="147" applyFont="1" applyFill="1" applyBorder="1" applyAlignment="1" applyProtection="1">
      <alignment vertical="top"/>
      <protection locked="0"/>
    </xf>
    <xf numFmtId="0" fontId="36" fillId="0" borderId="0" xfId="147" applyFont="1" applyFill="1" applyProtection="1">
      <alignment/>
      <protection locked="0"/>
    </xf>
    <xf numFmtId="0" fontId="25" fillId="0" borderId="19" xfId="148" applyFont="1" applyFill="1" applyBorder="1" applyAlignment="1">
      <alignment horizontal="center" vertical="center" wrapText="1"/>
      <protection/>
    </xf>
    <xf numFmtId="0" fontId="25" fillId="0" borderId="20" xfId="148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/>
    </xf>
    <xf numFmtId="0" fontId="37" fillId="0" borderId="19" xfId="151" applyFont="1" applyFill="1" applyBorder="1" applyAlignment="1" applyProtection="1">
      <alignment horizontal="center" vertical="center" wrapText="1"/>
      <protection locked="0"/>
    </xf>
    <xf numFmtId="0" fontId="25" fillId="0" borderId="0" xfId="148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/>
    </xf>
    <xf numFmtId="0" fontId="36" fillId="0" borderId="19" xfId="148" applyFont="1" applyFill="1" applyBorder="1" applyAlignment="1">
      <alignment horizontal="center" vertical="center" wrapText="1"/>
      <protection/>
    </xf>
    <xf numFmtId="177" fontId="36" fillId="0" borderId="19" xfId="151" applyNumberFormat="1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>
      <alignment horizontal="center" vertical="center"/>
    </xf>
    <xf numFmtId="177" fontId="36" fillId="0" borderId="19" xfId="151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>
      <alignment horizontal="center" vertical="center"/>
    </xf>
    <xf numFmtId="177" fontId="36" fillId="55" borderId="19" xfId="151" applyNumberFormat="1" applyFont="1" applyFill="1" applyBorder="1" applyAlignment="1" applyProtection="1">
      <alignment horizontal="center" vertical="center"/>
      <protection locked="0"/>
    </xf>
    <xf numFmtId="0" fontId="35" fillId="55" borderId="19" xfId="0" applyFont="1" applyFill="1" applyBorder="1" applyAlignment="1">
      <alignment horizontal="center" vertical="center"/>
    </xf>
    <xf numFmtId="177" fontId="36" fillId="55" borderId="19" xfId="151" applyNumberFormat="1" applyFont="1" applyFill="1" applyBorder="1" applyAlignment="1" applyProtection="1">
      <alignment horizontal="center" vertical="center"/>
      <protection/>
    </xf>
    <xf numFmtId="1" fontId="36" fillId="55" borderId="19" xfId="0" applyNumberFormat="1" applyFont="1" applyFill="1" applyBorder="1" applyAlignment="1">
      <alignment horizontal="center" vertical="center"/>
    </xf>
    <xf numFmtId="175" fontId="27" fillId="55" borderId="19" xfId="0" applyNumberFormat="1" applyFont="1" applyFill="1" applyBorder="1" applyAlignment="1">
      <alignment horizontal="center" vertical="center"/>
    </xf>
    <xf numFmtId="0" fontId="45" fillId="0" borderId="0" xfId="151" applyFont="1" applyFill="1" applyBorder="1" applyAlignment="1" applyProtection="1">
      <alignment horizontal="center" vertical="center" wrapText="1"/>
      <protection locked="0"/>
    </xf>
    <xf numFmtId="0" fontId="53" fillId="55" borderId="26" xfId="0" applyFont="1" applyFill="1" applyBorder="1" applyAlignment="1">
      <alignment horizontal="center" textRotation="90" wrapText="1"/>
    </xf>
    <xf numFmtId="0" fontId="56" fillId="55" borderId="19" xfId="15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>
      <alignment vertical="center" wrapText="1"/>
    </xf>
    <xf numFmtId="0" fontId="1" fillId="0" borderId="0" xfId="153" applyFont="1" applyAlignment="1" applyProtection="1">
      <alignment vertical="center"/>
      <protection locked="0"/>
    </xf>
    <xf numFmtId="0" fontId="49" fillId="0" borderId="0" xfId="153" applyFont="1" applyAlignment="1" applyProtection="1">
      <alignment vertical="center"/>
      <protection locked="0"/>
    </xf>
    <xf numFmtId="1" fontId="1" fillId="0" borderId="0" xfId="153" applyNumberFormat="1" applyFont="1" applyAlignment="1" applyProtection="1">
      <alignment vertical="center"/>
      <protection locked="0"/>
    </xf>
    <xf numFmtId="175" fontId="1" fillId="0" borderId="0" xfId="153" applyNumberFormat="1" applyFont="1" applyAlignment="1" applyProtection="1">
      <alignment vertical="center"/>
      <protection locked="0"/>
    </xf>
    <xf numFmtId="0" fontId="57" fillId="0" borderId="0" xfId="0" applyFont="1" applyFill="1" applyBorder="1" applyAlignment="1">
      <alignment horizontal="center" vertical="center"/>
    </xf>
    <xf numFmtId="9" fontId="35" fillId="0" borderId="0" xfId="173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33" fillId="0" borderId="19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1" fillId="0" borderId="0" xfId="153" applyFont="1" applyAlignment="1" applyProtection="1">
      <alignment/>
      <protection locked="0"/>
    </xf>
    <xf numFmtId="0" fontId="24" fillId="0" borderId="0" xfId="153" applyFont="1" applyFill="1" applyAlignment="1" applyProtection="1">
      <alignment/>
      <protection locked="0"/>
    </xf>
    <xf numFmtId="0" fontId="58" fillId="0" borderId="0" xfId="153" applyFont="1" applyAlignment="1" applyProtection="1">
      <alignment/>
      <protection locked="0"/>
    </xf>
    <xf numFmtId="0" fontId="58" fillId="0" borderId="0" xfId="153" applyFont="1" applyFill="1" applyAlignment="1" applyProtection="1">
      <alignment/>
      <protection locked="0"/>
    </xf>
    <xf numFmtId="0" fontId="24" fillId="0" borderId="0" xfId="153" applyFont="1" applyAlignment="1" applyProtection="1">
      <alignment/>
      <protection locked="0"/>
    </xf>
    <xf numFmtId="1" fontId="1" fillId="0" borderId="0" xfId="153" applyNumberFormat="1" applyFont="1" applyAlignment="1" applyProtection="1">
      <alignment/>
      <protection locked="0"/>
    </xf>
    <xf numFmtId="175" fontId="1" fillId="0" borderId="0" xfId="153" applyNumberFormat="1" applyFont="1" applyAlignment="1" applyProtection="1">
      <alignment/>
      <protection locked="0"/>
    </xf>
    <xf numFmtId="0" fontId="55" fillId="0" borderId="20" xfId="148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/>
    </xf>
    <xf numFmtId="0" fontId="21" fillId="0" borderId="19" xfId="159" applyFont="1" applyFill="1" applyBorder="1" applyAlignment="1">
      <alignment horizontal="center" vertical="center" wrapText="1"/>
      <protection/>
    </xf>
    <xf numFmtId="0" fontId="53" fillId="0" borderId="19" xfId="0" applyFont="1" applyFill="1" applyBorder="1" applyAlignment="1">
      <alignment horizontal="center" textRotation="90"/>
    </xf>
    <xf numFmtId="0" fontId="53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textRotation="90" wrapText="1"/>
    </xf>
    <xf numFmtId="0" fontId="59" fillId="0" borderId="19" xfId="0" applyFont="1" applyFill="1" applyBorder="1" applyAlignment="1">
      <alignment horizontal="center" vertical="center"/>
    </xf>
    <xf numFmtId="0" fontId="37" fillId="0" borderId="19" xfId="164" applyFont="1" applyFill="1" applyBorder="1" applyAlignment="1">
      <alignment horizontal="left" vertical="center" wrapText="1"/>
      <protection/>
    </xf>
    <xf numFmtId="49" fontId="60" fillId="0" borderId="19" xfId="155" applyNumberFormat="1" applyFont="1" applyFill="1" applyBorder="1" applyAlignment="1">
      <alignment horizontal="center" vertical="center" wrapText="1"/>
      <protection/>
    </xf>
    <xf numFmtId="0" fontId="56" fillId="0" borderId="19" xfId="156" applyFont="1" applyFill="1" applyBorder="1" applyAlignment="1">
      <alignment horizontal="center" vertical="center" wrapText="1"/>
      <protection/>
    </xf>
    <xf numFmtId="49" fontId="60" fillId="0" borderId="19" xfId="137" applyNumberFormat="1" applyFont="1" applyFill="1" applyBorder="1" applyAlignment="1">
      <alignment horizontal="center" vertical="center" wrapText="1"/>
      <protection/>
    </xf>
    <xf numFmtId="0" fontId="56" fillId="0" borderId="19" xfId="164" applyFont="1" applyFill="1" applyBorder="1" applyAlignment="1">
      <alignment horizontal="center" vertical="center" wrapText="1"/>
      <protection/>
    </xf>
    <xf numFmtId="177" fontId="56" fillId="0" borderId="19" xfId="151" applyNumberFormat="1" applyFont="1" applyFill="1" applyBorder="1" applyAlignment="1" applyProtection="1">
      <alignment horizontal="center" vertical="center"/>
      <protection locked="0"/>
    </xf>
    <xf numFmtId="175" fontId="37" fillId="0" borderId="19" xfId="0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177" fontId="56" fillId="0" borderId="19" xfId="151" applyNumberFormat="1" applyFont="1" applyFill="1" applyBorder="1" applyAlignment="1" applyProtection="1">
      <alignment horizontal="center" vertical="center"/>
      <protection/>
    </xf>
    <xf numFmtId="1" fontId="56" fillId="0" borderId="19" xfId="0" applyNumberFormat="1" applyFont="1" applyFill="1" applyBorder="1" applyAlignment="1">
      <alignment horizontal="center" vertical="center"/>
    </xf>
    <xf numFmtId="0" fontId="56" fillId="0" borderId="19" xfId="155" applyFont="1" applyFill="1" applyBorder="1" applyAlignment="1">
      <alignment horizontal="left" vertical="center" wrapText="1"/>
      <protection/>
    </xf>
    <xf numFmtId="0" fontId="38" fillId="0" borderId="19" xfId="0" applyFont="1" applyFill="1" applyBorder="1" applyAlignment="1">
      <alignment horizontal="center" vertical="center" wrapText="1"/>
    </xf>
    <xf numFmtId="0" fontId="56" fillId="0" borderId="19" xfId="163" applyFont="1" applyFill="1" applyBorder="1" applyAlignment="1">
      <alignment horizontal="center" vertical="center" wrapText="1"/>
      <protection/>
    </xf>
    <xf numFmtId="49" fontId="56" fillId="0" borderId="19" xfId="164" applyNumberFormat="1" applyFont="1" applyFill="1" applyBorder="1" applyAlignment="1">
      <alignment horizontal="center" vertical="center" wrapText="1"/>
      <protection/>
    </xf>
    <xf numFmtId="0" fontId="56" fillId="0" borderId="19" xfId="155" applyFont="1" applyFill="1" applyBorder="1" applyAlignment="1">
      <alignment horizontal="center" vertical="center" wrapText="1"/>
      <protection/>
    </xf>
    <xf numFmtId="0" fontId="37" fillId="0" borderId="19" xfId="165" applyFont="1" applyFill="1" applyBorder="1" applyAlignment="1">
      <alignment horizontal="left" vertical="center" wrapText="1"/>
      <protection/>
    </xf>
    <xf numFmtId="0" fontId="61" fillId="0" borderId="19" xfId="150" applyFont="1" applyFill="1" applyBorder="1" applyAlignment="1">
      <alignment horizontal="left" vertical="center" wrapText="1"/>
      <protection/>
    </xf>
    <xf numFmtId="49" fontId="38" fillId="0" borderId="19" xfId="150" applyNumberFormat="1" applyFont="1" applyFill="1" applyBorder="1" applyAlignment="1">
      <alignment horizontal="center" vertical="center" wrapText="1"/>
      <protection/>
    </xf>
    <xf numFmtId="0" fontId="38" fillId="0" borderId="19" xfId="150" applyFont="1" applyFill="1" applyBorder="1" applyAlignment="1">
      <alignment horizontal="center" vertical="center" wrapText="1"/>
      <protection/>
    </xf>
    <xf numFmtId="0" fontId="37" fillId="0" borderId="19" xfId="163" applyFont="1" applyFill="1" applyBorder="1" applyAlignment="1">
      <alignment vertical="center" wrapText="1"/>
      <protection/>
    </xf>
    <xf numFmtId="49" fontId="60" fillId="0" borderId="19" xfId="163" applyNumberFormat="1" applyFont="1" applyFill="1" applyBorder="1" applyAlignment="1">
      <alignment horizontal="center" vertical="center" wrapText="1"/>
      <protection/>
    </xf>
    <xf numFmtId="0" fontId="56" fillId="0" borderId="19" xfId="163" applyFont="1" applyFill="1" applyBorder="1" applyAlignment="1">
      <alignment horizontal="center" vertical="center"/>
      <protection/>
    </xf>
    <xf numFmtId="0" fontId="24" fillId="56" borderId="19" xfId="155" applyFont="1" applyFill="1" applyBorder="1" applyAlignment="1">
      <alignment horizontal="left" vertical="center" wrapText="1"/>
      <protection/>
    </xf>
    <xf numFmtId="49" fontId="23" fillId="56" borderId="19" xfId="155" applyNumberFormat="1" applyFont="1" applyFill="1" applyBorder="1" applyAlignment="1">
      <alignment horizontal="center" vertical="center" wrapText="1"/>
      <protection/>
    </xf>
    <xf numFmtId="0" fontId="25" fillId="56" borderId="19" xfId="156" applyFont="1" applyFill="1" applyBorder="1" applyAlignment="1">
      <alignment horizontal="center" vertical="center" wrapText="1"/>
      <protection/>
    </xf>
    <xf numFmtId="0" fontId="25" fillId="56" borderId="19" xfId="163" applyFont="1" applyFill="1" applyBorder="1" applyAlignment="1">
      <alignment horizontal="center" vertical="center"/>
      <protection/>
    </xf>
    <xf numFmtId="0" fontId="25" fillId="56" borderId="19" xfId="163" applyFont="1" applyFill="1" applyBorder="1" applyAlignment="1">
      <alignment horizontal="center" vertical="center" wrapText="1"/>
      <protection/>
    </xf>
    <xf numFmtId="0" fontId="29" fillId="56" borderId="19" xfId="150" applyFont="1" applyFill="1" applyBorder="1" applyAlignment="1">
      <alignment horizontal="center" vertical="center" wrapText="1"/>
      <protection/>
    </xf>
    <xf numFmtId="0" fontId="25" fillId="56" borderId="19" xfId="165" applyFont="1" applyFill="1" applyBorder="1" applyAlignment="1">
      <alignment horizontal="center" vertical="center" wrapText="1"/>
      <protection/>
    </xf>
    <xf numFmtId="49" fontId="23" fillId="56" borderId="19" xfId="137" applyNumberFormat="1" applyFont="1" applyFill="1" applyBorder="1" applyAlignment="1">
      <alignment horizontal="center" vertical="center" wrapText="1"/>
      <protection/>
    </xf>
    <xf numFmtId="0" fontId="25" fillId="56" borderId="19" xfId="164" applyFont="1" applyFill="1" applyBorder="1" applyAlignment="1">
      <alignment horizontal="center" vertical="center" wrapText="1"/>
      <protection/>
    </xf>
    <xf numFmtId="0" fontId="24" fillId="56" borderId="19" xfId="164" applyFont="1" applyFill="1" applyBorder="1" applyAlignment="1">
      <alignment horizontal="left" vertical="center" wrapText="1"/>
      <protection/>
    </xf>
    <xf numFmtId="0" fontId="24" fillId="56" borderId="19" xfId="165" applyFont="1" applyFill="1" applyBorder="1" applyAlignment="1">
      <alignment horizontal="left" vertical="center" wrapText="1"/>
      <protection/>
    </xf>
    <xf numFmtId="0" fontId="24" fillId="56" borderId="19" xfId="150" applyFont="1" applyFill="1" applyBorder="1" applyAlignment="1">
      <alignment horizontal="left" vertical="center" wrapText="1"/>
      <protection/>
    </xf>
    <xf numFmtId="49" fontId="29" fillId="56" borderId="19" xfId="150" applyNumberFormat="1" applyFont="1" applyFill="1" applyBorder="1" applyAlignment="1">
      <alignment horizontal="center" vertical="center" wrapText="1"/>
      <protection/>
    </xf>
    <xf numFmtId="0" fontId="25" fillId="56" borderId="28" xfId="164" applyFont="1" applyFill="1" applyBorder="1" applyAlignment="1">
      <alignment horizontal="center" vertical="center" wrapText="1"/>
      <protection/>
    </xf>
    <xf numFmtId="0" fontId="29" fillId="56" borderId="19" xfId="149" applyFont="1" applyFill="1" applyBorder="1" applyAlignment="1">
      <alignment horizontal="center" vertical="center" wrapText="1"/>
      <protection/>
    </xf>
    <xf numFmtId="49" fontId="25" fillId="56" borderId="19" xfId="164" applyNumberFormat="1" applyFont="1" applyFill="1" applyBorder="1" applyAlignment="1">
      <alignment horizontal="center" vertical="center" wrapText="1"/>
      <protection/>
    </xf>
    <xf numFmtId="0" fontId="25" fillId="56" borderId="19" xfId="164" applyFont="1" applyFill="1" applyBorder="1" applyAlignment="1">
      <alignment horizontal="center" vertical="center"/>
      <protection/>
    </xf>
    <xf numFmtId="0" fontId="28" fillId="56" borderId="19" xfId="149" applyFont="1" applyFill="1" applyBorder="1" applyAlignment="1">
      <alignment horizontal="left" vertical="center" wrapText="1"/>
      <protection/>
    </xf>
    <xf numFmtId="0" fontId="25" fillId="56" borderId="19" xfId="155" applyFont="1" applyFill="1" applyBorder="1" applyAlignment="1">
      <alignment horizontal="center" vertical="center" wrapText="1"/>
      <protection/>
    </xf>
    <xf numFmtId="49" fontId="29" fillId="56" borderId="19" xfId="149" applyNumberFormat="1" applyFont="1" applyFill="1" applyBorder="1" applyAlignment="1">
      <alignment horizontal="center" vertical="center" wrapText="1"/>
      <protection/>
    </xf>
    <xf numFmtId="0" fontId="24" fillId="56" borderId="19" xfId="163" applyFont="1" applyFill="1" applyBorder="1" applyAlignment="1">
      <alignment vertical="center" wrapText="1"/>
      <protection/>
    </xf>
    <xf numFmtId="49" fontId="23" fillId="56" borderId="19" xfId="163" applyNumberFormat="1" applyFont="1" applyFill="1" applyBorder="1" applyAlignment="1">
      <alignment horizontal="center" vertical="center" wrapText="1"/>
      <protection/>
    </xf>
    <xf numFmtId="0" fontId="24" fillId="56" borderId="19" xfId="156" applyFont="1" applyFill="1" applyBorder="1" applyAlignment="1">
      <alignment horizontal="left" vertical="center" wrapText="1"/>
      <protection/>
    </xf>
    <xf numFmtId="49" fontId="23" fillId="56" borderId="19" xfId="156" applyNumberFormat="1" applyFont="1" applyFill="1" applyBorder="1" applyAlignment="1">
      <alignment horizontal="center" vertical="center" wrapText="1"/>
      <protection/>
    </xf>
    <xf numFmtId="49" fontId="25" fillId="56" borderId="19" xfId="130" applyNumberFormat="1" applyFont="1" applyFill="1" applyBorder="1" applyAlignment="1">
      <alignment horizontal="center" vertical="center" wrapText="1"/>
      <protection/>
    </xf>
    <xf numFmtId="49" fontId="25" fillId="56" borderId="19" xfId="162" applyNumberFormat="1" applyFont="1" applyFill="1" applyBorder="1" applyAlignment="1">
      <alignment horizontal="center" vertical="center" wrapText="1"/>
      <protection/>
    </xf>
    <xf numFmtId="0" fontId="25" fillId="56" borderId="19" xfId="164" applyFont="1" applyFill="1" applyBorder="1" applyAlignment="1">
      <alignment horizontal="left" vertical="center" wrapText="1"/>
      <protection/>
    </xf>
    <xf numFmtId="0" fontId="28" fillId="56" borderId="19" xfId="150" applyFont="1" applyFill="1" applyBorder="1" applyAlignment="1">
      <alignment horizontal="left" vertical="center" wrapText="1"/>
      <protection/>
    </xf>
    <xf numFmtId="0" fontId="24" fillId="56" borderId="29" xfId="155" applyFont="1" applyFill="1" applyBorder="1" applyAlignment="1">
      <alignment horizontal="left" vertical="center" wrapText="1"/>
      <protection/>
    </xf>
    <xf numFmtId="0" fontId="27" fillId="56" borderId="19" xfId="155" applyFont="1" applyFill="1" applyBorder="1" applyAlignment="1">
      <alignment horizontal="left" vertical="center" wrapText="1"/>
      <protection/>
    </xf>
    <xf numFmtId="49" fontId="35" fillId="56" borderId="19" xfId="155" applyNumberFormat="1" applyFont="1" applyFill="1" applyBorder="1" applyAlignment="1">
      <alignment horizontal="center" vertical="center" wrapText="1"/>
      <protection/>
    </xf>
    <xf numFmtId="0" fontId="36" fillId="56" borderId="19" xfId="156" applyFont="1" applyFill="1" applyBorder="1" applyAlignment="1">
      <alignment horizontal="center" vertical="center" wrapText="1"/>
      <protection/>
    </xf>
    <xf numFmtId="0" fontId="27" fillId="56" borderId="29" xfId="150" applyFont="1" applyFill="1" applyBorder="1" applyAlignment="1">
      <alignment horizontal="left" vertical="center" wrapText="1"/>
      <protection/>
    </xf>
    <xf numFmtId="49" fontId="40" fillId="56" borderId="29" xfId="150" applyNumberFormat="1" applyFont="1" applyFill="1" applyBorder="1" applyAlignment="1">
      <alignment horizontal="center" vertical="center" wrapText="1"/>
      <protection/>
    </xf>
    <xf numFmtId="0" fontId="40" fillId="56" borderId="29" xfId="150" applyFont="1" applyFill="1" applyBorder="1" applyAlignment="1">
      <alignment horizontal="center" vertical="center" wrapText="1"/>
      <protection/>
    </xf>
    <xf numFmtId="0" fontId="27" fillId="56" borderId="29" xfId="165" applyFont="1" applyFill="1" applyBorder="1" applyAlignment="1">
      <alignment horizontal="left" vertical="center" wrapText="1"/>
      <protection/>
    </xf>
    <xf numFmtId="49" fontId="40" fillId="56" borderId="19" xfId="150" applyNumberFormat="1" applyFont="1" applyFill="1" applyBorder="1" applyAlignment="1">
      <alignment horizontal="center" vertical="center" wrapText="1"/>
      <protection/>
    </xf>
    <xf numFmtId="0" fontId="40" fillId="56" borderId="19" xfId="150" applyFont="1" applyFill="1" applyBorder="1" applyAlignment="1">
      <alignment horizontal="center" vertical="center" wrapText="1"/>
      <protection/>
    </xf>
    <xf numFmtId="0" fontId="27" fillId="56" borderId="19" xfId="165" applyFont="1" applyFill="1" applyBorder="1" applyAlignment="1">
      <alignment horizontal="left" vertical="center" wrapText="1"/>
      <protection/>
    </xf>
    <xf numFmtId="49" fontId="35" fillId="56" borderId="19" xfId="137" applyNumberFormat="1" applyFont="1" applyFill="1" applyBorder="1" applyAlignment="1">
      <alignment horizontal="center" vertical="center" wrapText="1"/>
      <protection/>
    </xf>
    <xf numFmtId="0" fontId="36" fillId="56" borderId="19" xfId="163" applyFont="1" applyFill="1" applyBorder="1" applyAlignment="1">
      <alignment horizontal="center" vertical="center" wrapText="1"/>
      <protection/>
    </xf>
    <xf numFmtId="0" fontId="27" fillId="56" borderId="19" xfId="163" applyFont="1" applyFill="1" applyBorder="1" applyAlignment="1">
      <alignment vertical="center" wrapText="1"/>
      <protection/>
    </xf>
    <xf numFmtId="0" fontId="36" fillId="56" borderId="19" xfId="164" applyFont="1" applyFill="1" applyBorder="1" applyAlignment="1">
      <alignment horizontal="center" vertical="center" wrapText="1"/>
      <protection/>
    </xf>
    <xf numFmtId="0" fontId="62" fillId="56" borderId="19" xfId="150" applyFont="1" applyFill="1" applyBorder="1" applyAlignment="1">
      <alignment horizontal="left" vertical="center" wrapText="1"/>
      <protection/>
    </xf>
    <xf numFmtId="175" fontId="37" fillId="0" borderId="8" xfId="0" applyNumberFormat="1" applyFont="1" applyFill="1" applyBorder="1" applyAlignment="1">
      <alignment horizontal="center" vertical="center"/>
    </xf>
    <xf numFmtId="0" fontId="60" fillId="0" borderId="8" xfId="0" applyFont="1" applyFill="1" applyBorder="1" applyAlignment="1">
      <alignment horizontal="center" vertical="center"/>
    </xf>
    <xf numFmtId="177" fontId="56" fillId="0" borderId="8" xfId="151" applyNumberFormat="1" applyFont="1" applyFill="1" applyBorder="1" applyAlignment="1" applyProtection="1">
      <alignment horizontal="center" vertical="center"/>
      <protection locked="0"/>
    </xf>
    <xf numFmtId="177" fontId="56" fillId="0" borderId="8" xfId="151" applyNumberFormat="1" applyFont="1" applyFill="1" applyBorder="1" applyAlignment="1" applyProtection="1">
      <alignment horizontal="center" vertical="center"/>
      <protection/>
    </xf>
    <xf numFmtId="1" fontId="56" fillId="0" borderId="8" xfId="0" applyNumberFormat="1" applyFont="1" applyFill="1" applyBorder="1" applyAlignment="1">
      <alignment horizontal="center" vertical="center"/>
    </xf>
    <xf numFmtId="0" fontId="36" fillId="56" borderId="0" xfId="147" applyFont="1" applyFill="1" applyBorder="1" applyAlignment="1" applyProtection="1">
      <alignment horizontal="center" vertical="top"/>
      <protection/>
    </xf>
    <xf numFmtId="0" fontId="36" fillId="56" borderId="0" xfId="147" applyFont="1" applyFill="1" applyBorder="1" applyAlignment="1" applyProtection="1">
      <alignment horizontal="center" vertical="top"/>
      <protection locked="0"/>
    </xf>
    <xf numFmtId="0" fontId="39" fillId="56" borderId="0" xfId="147" applyFont="1" applyFill="1" applyBorder="1" applyAlignment="1" applyProtection="1">
      <alignment horizontal="center" vertical="top"/>
      <protection locked="0"/>
    </xf>
    <xf numFmtId="0" fontId="33" fillId="56" borderId="0" xfId="147" applyFont="1" applyFill="1" applyBorder="1" applyAlignment="1" applyProtection="1">
      <alignment horizontal="center" vertical="top"/>
      <protection locked="0"/>
    </xf>
    <xf numFmtId="0" fontId="39" fillId="56" borderId="0" xfId="147" applyFont="1" applyFill="1" applyBorder="1" applyAlignment="1" applyProtection="1">
      <alignment vertical="top"/>
      <protection locked="0"/>
    </xf>
    <xf numFmtId="0" fontId="25" fillId="56" borderId="0" xfId="147" applyFont="1" applyFill="1" applyBorder="1" applyAlignment="1" applyProtection="1">
      <alignment horizontal="center" vertical="top"/>
      <protection locked="0"/>
    </xf>
    <xf numFmtId="1" fontId="36" fillId="56" borderId="0" xfId="147" applyNumberFormat="1" applyFont="1" applyFill="1" applyBorder="1" applyAlignment="1" applyProtection="1">
      <alignment horizontal="center" vertical="top"/>
      <protection/>
    </xf>
    <xf numFmtId="175" fontId="36" fillId="56" borderId="0" xfId="147" applyNumberFormat="1" applyFont="1" applyFill="1" applyBorder="1" applyAlignment="1" applyProtection="1">
      <alignment horizontal="center" vertical="top"/>
      <protection/>
    </xf>
    <xf numFmtId="0" fontId="35" fillId="56" borderId="0" xfId="147" applyFont="1" applyFill="1" applyBorder="1" applyAlignment="1" applyProtection="1">
      <alignment horizontal="center" vertical="top" shrinkToFit="1"/>
      <protection locked="0"/>
    </xf>
    <xf numFmtId="176" fontId="36" fillId="56" borderId="0" xfId="147" applyNumberFormat="1" applyFont="1" applyFill="1" applyBorder="1" applyAlignment="1" applyProtection="1">
      <alignment horizontal="center" vertical="top"/>
      <protection/>
    </xf>
    <xf numFmtId="0" fontId="36" fillId="56" borderId="0" xfId="147" applyFont="1" applyFill="1" applyBorder="1" applyAlignment="1" applyProtection="1">
      <alignment vertical="top"/>
      <protection locked="0"/>
    </xf>
    <xf numFmtId="0" fontId="36" fillId="56" borderId="0" xfId="147" applyFont="1" applyFill="1" applyProtection="1">
      <alignment/>
      <protection locked="0"/>
    </xf>
    <xf numFmtId="0" fontId="51" fillId="56" borderId="0" xfId="0" applyFont="1" applyFill="1" applyAlignment="1">
      <alignment vertical="center"/>
    </xf>
    <xf numFmtId="0" fontId="36" fillId="57" borderId="0" xfId="0" applyFont="1" applyFill="1" applyAlignment="1">
      <alignment vertical="center"/>
    </xf>
    <xf numFmtId="9" fontId="36" fillId="56" borderId="0" xfId="173" applyFont="1" applyFill="1" applyBorder="1" applyAlignment="1" applyProtection="1">
      <alignment horizontal="center" vertical="center"/>
      <protection/>
    </xf>
    <xf numFmtId="0" fontId="25" fillId="56" borderId="20" xfId="148" applyFont="1" applyFill="1" applyBorder="1" applyAlignment="1">
      <alignment horizontal="center" vertical="center" wrapText="1"/>
      <protection/>
    </xf>
    <xf numFmtId="0" fontId="36" fillId="56" borderId="0" xfId="0" applyFont="1" applyFill="1" applyAlignment="1">
      <alignment horizontal="center" vertical="center"/>
    </xf>
    <xf numFmtId="0" fontId="22" fillId="56" borderId="0" xfId="0" applyFont="1" applyFill="1" applyAlignment="1">
      <alignment wrapText="1"/>
    </xf>
    <xf numFmtId="0" fontId="27" fillId="56" borderId="0" xfId="0" applyFont="1" applyFill="1" applyBorder="1" applyAlignment="1">
      <alignment horizontal="left" wrapText="1"/>
    </xf>
    <xf numFmtId="0" fontId="24" fillId="56" borderId="0" xfId="0" applyFont="1" applyFill="1" applyBorder="1" applyAlignment="1">
      <alignment horizontal="left" wrapText="1"/>
    </xf>
    <xf numFmtId="0" fontId="27" fillId="56" borderId="0" xfId="0" applyFont="1" applyFill="1" applyBorder="1" applyAlignment="1">
      <alignment horizontal="center" wrapText="1"/>
    </xf>
    <xf numFmtId="0" fontId="27" fillId="56" borderId="0" xfId="0" applyFont="1" applyFill="1" applyAlignment="1">
      <alignment/>
    </xf>
    <xf numFmtId="0" fontId="21" fillId="56" borderId="22" xfId="159" applyFont="1" applyFill="1" applyBorder="1" applyAlignment="1">
      <alignment horizontal="center" vertical="center" wrapText="1"/>
      <protection/>
    </xf>
    <xf numFmtId="0" fontId="39" fillId="56" borderId="0" xfId="0" applyFont="1" applyFill="1" applyAlignment="1">
      <alignment/>
    </xf>
    <xf numFmtId="0" fontId="21" fillId="56" borderId="0" xfId="159" applyFont="1" applyFill="1" applyBorder="1" applyAlignment="1">
      <alignment horizontal="center" vertical="center" wrapText="1"/>
      <protection/>
    </xf>
    <xf numFmtId="0" fontId="53" fillId="56" borderId="23" xfId="0" applyFont="1" applyFill="1" applyBorder="1" applyAlignment="1">
      <alignment horizontal="center" textRotation="90"/>
    </xf>
    <xf numFmtId="0" fontId="53" fillId="56" borderId="24" xfId="0" applyFont="1" applyFill="1" applyBorder="1" applyAlignment="1">
      <alignment horizontal="center" vertical="center"/>
    </xf>
    <xf numFmtId="0" fontId="53" fillId="56" borderId="25" xfId="0" applyFont="1" applyFill="1" applyBorder="1" applyAlignment="1">
      <alignment horizontal="center" textRotation="90" wrapText="1"/>
    </xf>
    <xf numFmtId="0" fontId="53" fillId="56" borderId="26" xfId="0" applyFont="1" applyFill="1" applyBorder="1" applyAlignment="1">
      <alignment horizontal="center" textRotation="90" wrapText="1"/>
    </xf>
    <xf numFmtId="0" fontId="33" fillId="56" borderId="0" xfId="0" applyFont="1" applyFill="1" applyAlignment="1">
      <alignment/>
    </xf>
    <xf numFmtId="0" fontId="47" fillId="56" borderId="19" xfId="0" applyFont="1" applyFill="1" applyBorder="1" applyAlignment="1">
      <alignment horizontal="center" vertical="center"/>
    </xf>
    <xf numFmtId="175" fontId="27" fillId="56" borderId="19" xfId="0" applyNumberFormat="1" applyFont="1" applyFill="1" applyBorder="1" applyAlignment="1">
      <alignment horizontal="center" vertical="center"/>
    </xf>
    <xf numFmtId="0" fontId="35" fillId="56" borderId="19" xfId="0" applyFont="1" applyFill="1" applyBorder="1" applyAlignment="1">
      <alignment horizontal="center" vertical="center"/>
    </xf>
    <xf numFmtId="0" fontId="33" fillId="57" borderId="0" xfId="0" applyFont="1" applyFill="1" applyAlignment="1">
      <alignment/>
    </xf>
    <xf numFmtId="0" fontId="36" fillId="56" borderId="19" xfId="148" applyFont="1" applyFill="1" applyBorder="1" applyAlignment="1">
      <alignment horizontal="center" vertical="center" wrapText="1"/>
      <protection/>
    </xf>
    <xf numFmtId="177" fontId="36" fillId="56" borderId="19" xfId="151" applyNumberFormat="1" applyFont="1" applyFill="1" applyBorder="1" applyAlignment="1" applyProtection="1">
      <alignment horizontal="center" vertical="center"/>
      <protection locked="0"/>
    </xf>
    <xf numFmtId="177" fontId="36" fillId="56" borderId="19" xfId="151" applyNumberFormat="1" applyFont="1" applyFill="1" applyBorder="1" applyAlignment="1" applyProtection="1">
      <alignment horizontal="center" vertical="center"/>
      <protection/>
    </xf>
    <xf numFmtId="1" fontId="36" fillId="56" borderId="19" xfId="0" applyNumberFormat="1" applyFont="1" applyFill="1" applyBorder="1" applyAlignment="1">
      <alignment horizontal="center" vertical="center"/>
    </xf>
    <xf numFmtId="0" fontId="43" fillId="56" borderId="0" xfId="0" applyFont="1" applyFill="1" applyBorder="1" applyAlignment="1">
      <alignment/>
    </xf>
    <xf numFmtId="0" fontId="43" fillId="56" borderId="0" xfId="0" applyFont="1" applyFill="1" applyAlignment="1">
      <alignment/>
    </xf>
    <xf numFmtId="0" fontId="43" fillId="56" borderId="0" xfId="153" applyFont="1" applyFill="1" applyAlignment="1" applyProtection="1">
      <alignment/>
      <protection locked="0"/>
    </xf>
    <xf numFmtId="0" fontId="30" fillId="56" borderId="0" xfId="153" applyFont="1" applyFill="1" applyAlignment="1" applyProtection="1">
      <alignment/>
      <protection locked="0"/>
    </xf>
    <xf numFmtId="0" fontId="1" fillId="56" borderId="0" xfId="153" applyFont="1" applyFill="1" applyAlignment="1" applyProtection="1">
      <alignment vertical="center"/>
      <protection locked="0"/>
    </xf>
    <xf numFmtId="0" fontId="42" fillId="56" borderId="0" xfId="153" applyFont="1" applyFill="1" applyAlignment="1" applyProtection="1">
      <alignment vertical="center"/>
      <protection locked="0"/>
    </xf>
    <xf numFmtId="0" fontId="49" fillId="56" borderId="0" xfId="153" applyFont="1" applyFill="1" applyAlignment="1" applyProtection="1">
      <alignment vertical="center"/>
      <protection locked="0"/>
    </xf>
    <xf numFmtId="0" fontId="31" fillId="56" borderId="0" xfId="153" applyFont="1" applyFill="1" applyAlignment="1" applyProtection="1">
      <alignment vertical="center"/>
      <protection locked="0"/>
    </xf>
    <xf numFmtId="1" fontId="1" fillId="56" borderId="0" xfId="153" applyNumberFormat="1" applyFont="1" applyFill="1" applyAlignment="1" applyProtection="1">
      <alignment vertical="center"/>
      <protection locked="0"/>
    </xf>
    <xf numFmtId="175" fontId="1" fillId="56" borderId="0" xfId="153" applyNumberFormat="1" applyFont="1" applyFill="1" applyAlignment="1" applyProtection="1">
      <alignment vertical="center"/>
      <protection locked="0"/>
    </xf>
    <xf numFmtId="0" fontId="24" fillId="56" borderId="19" xfId="0" applyFont="1" applyFill="1" applyBorder="1" applyAlignment="1">
      <alignment vertical="center" wrapText="1"/>
    </xf>
    <xf numFmtId="49" fontId="25" fillId="56" borderId="19" xfId="0" applyNumberFormat="1" applyFont="1" applyFill="1" applyBorder="1" applyAlignment="1">
      <alignment horizontal="center" vertical="center"/>
    </xf>
    <xf numFmtId="0" fontId="25" fillId="56" borderId="19" xfId="0" applyFont="1" applyFill="1" applyBorder="1" applyAlignment="1">
      <alignment horizontal="center" vertical="center"/>
    </xf>
    <xf numFmtId="0" fontId="24" fillId="56" borderId="29" xfId="165" applyFont="1" applyFill="1" applyBorder="1" applyAlignment="1">
      <alignment horizontal="left" vertical="center" wrapText="1"/>
      <protection/>
    </xf>
    <xf numFmtId="0" fontId="27" fillId="56" borderId="30" xfId="165" applyFont="1" applyFill="1" applyBorder="1" applyAlignment="1">
      <alignment horizontal="left" vertical="center" wrapText="1"/>
      <protection/>
    </xf>
    <xf numFmtId="49" fontId="35" fillId="56" borderId="30" xfId="137" applyNumberFormat="1" applyFont="1" applyFill="1" applyBorder="1" applyAlignment="1">
      <alignment horizontal="center" vertical="center" wrapText="1"/>
      <protection/>
    </xf>
    <xf numFmtId="0" fontId="36" fillId="56" borderId="30" xfId="164" applyFont="1" applyFill="1" applyBorder="1" applyAlignment="1">
      <alignment horizontal="center" vertical="center" wrapText="1"/>
      <protection/>
    </xf>
    <xf numFmtId="0" fontId="27" fillId="56" borderId="30" xfId="155" applyFont="1" applyFill="1" applyBorder="1" applyAlignment="1">
      <alignment horizontal="left" vertical="center" wrapText="1"/>
      <protection/>
    </xf>
    <xf numFmtId="49" fontId="35" fillId="56" borderId="30" xfId="155" applyNumberFormat="1" applyFont="1" applyFill="1" applyBorder="1" applyAlignment="1">
      <alignment horizontal="center" vertical="center" wrapText="1"/>
      <protection/>
    </xf>
    <xf numFmtId="0" fontId="36" fillId="56" borderId="30" xfId="156" applyFont="1" applyFill="1" applyBorder="1" applyAlignment="1">
      <alignment horizontal="center" vertical="center" wrapText="1"/>
      <protection/>
    </xf>
    <xf numFmtId="0" fontId="36" fillId="56" borderId="30" xfId="163" applyFont="1" applyFill="1" applyBorder="1" applyAlignment="1">
      <alignment horizontal="center" vertical="center" wrapText="1"/>
      <protection/>
    </xf>
    <xf numFmtId="0" fontId="62" fillId="56" borderId="30" xfId="150" applyFont="1" applyFill="1" applyBorder="1" applyAlignment="1">
      <alignment horizontal="left" vertical="center" wrapText="1"/>
      <protection/>
    </xf>
    <xf numFmtId="0" fontId="40" fillId="56" borderId="30" xfId="150" applyFont="1" applyFill="1" applyBorder="1" applyAlignment="1">
      <alignment horizontal="center" vertical="center" wrapText="1"/>
      <protection/>
    </xf>
    <xf numFmtId="0" fontId="27" fillId="56" borderId="30" xfId="164" applyFont="1" applyFill="1" applyBorder="1" applyAlignment="1">
      <alignment horizontal="left" vertical="center" wrapText="1"/>
      <protection/>
    </xf>
    <xf numFmtId="49" fontId="35" fillId="56" borderId="30" xfId="156" applyNumberFormat="1" applyFont="1" applyFill="1" applyBorder="1" applyAlignment="1">
      <alignment horizontal="center" vertical="center" wrapText="1"/>
      <protection/>
    </xf>
    <xf numFmtId="0" fontId="36" fillId="56" borderId="30" xfId="0" applyFont="1" applyFill="1" applyBorder="1" applyAlignment="1">
      <alignment horizontal="center" vertical="center" wrapText="1"/>
    </xf>
    <xf numFmtId="0" fontId="27" fillId="56" borderId="30" xfId="150" applyFont="1" applyFill="1" applyBorder="1" applyAlignment="1">
      <alignment horizontal="left" vertical="center" wrapText="1"/>
      <protection/>
    </xf>
    <xf numFmtId="49" fontId="40" fillId="56" borderId="30" xfId="150" applyNumberFormat="1" applyFont="1" applyFill="1" applyBorder="1" applyAlignment="1">
      <alignment horizontal="center" vertical="center" wrapText="1"/>
      <protection/>
    </xf>
    <xf numFmtId="0" fontId="56" fillId="55" borderId="31" xfId="151" applyFont="1" applyFill="1" applyBorder="1" applyAlignment="1" applyProtection="1">
      <alignment horizontal="center" vertical="center" wrapText="1"/>
      <protection locked="0"/>
    </xf>
    <xf numFmtId="0" fontId="36" fillId="56" borderId="30" xfId="155" applyFont="1" applyFill="1" applyBorder="1" applyAlignment="1">
      <alignment horizontal="center" vertical="center" wrapText="1"/>
      <protection/>
    </xf>
    <xf numFmtId="0" fontId="34" fillId="56" borderId="30" xfId="0" applyFont="1" applyFill="1" applyBorder="1" applyAlignment="1">
      <alignment horizontal="center" vertical="center"/>
    </xf>
    <xf numFmtId="0" fontId="36" fillId="56" borderId="19" xfId="155" applyFont="1" applyFill="1" applyBorder="1" applyAlignment="1">
      <alignment horizontal="center" vertical="center" wrapText="1"/>
      <protection/>
    </xf>
    <xf numFmtId="0" fontId="47" fillId="0" borderId="32" xfId="0" applyFont="1" applyFill="1" applyBorder="1" applyAlignment="1">
      <alignment horizontal="center" vertical="center"/>
    </xf>
    <xf numFmtId="0" fontId="62" fillId="56" borderId="24" xfId="149" applyFont="1" applyFill="1" applyBorder="1" applyAlignment="1">
      <alignment horizontal="left" vertical="center" wrapText="1"/>
      <protection/>
    </xf>
    <xf numFmtId="49" fontId="40" fillId="56" borderId="24" xfId="149" applyNumberFormat="1" applyFont="1" applyFill="1" applyBorder="1" applyAlignment="1">
      <alignment horizontal="center" vertical="center" wrapText="1"/>
      <protection/>
    </xf>
    <xf numFmtId="0" fontId="36" fillId="56" borderId="24" xfId="164" applyFont="1" applyFill="1" applyBorder="1" applyAlignment="1">
      <alignment horizontal="center" vertical="center"/>
      <protection/>
    </xf>
    <xf numFmtId="0" fontId="27" fillId="56" borderId="24" xfId="165" applyFont="1" applyFill="1" applyBorder="1" applyAlignment="1">
      <alignment horizontal="left" vertical="center" wrapText="1"/>
      <protection/>
    </xf>
    <xf numFmtId="49" fontId="35" fillId="56" borderId="24" xfId="137" applyNumberFormat="1" applyFont="1" applyFill="1" applyBorder="1" applyAlignment="1">
      <alignment horizontal="center" vertical="center" wrapText="1"/>
      <protection/>
    </xf>
    <xf numFmtId="0" fontId="40" fillId="56" borderId="24" xfId="149" applyFont="1" applyFill="1" applyBorder="1" applyAlignment="1">
      <alignment horizontal="center" vertical="center" wrapText="1"/>
      <protection/>
    </xf>
    <xf numFmtId="0" fontId="36" fillId="56" borderId="24" xfId="163" applyFont="1" applyFill="1" applyBorder="1" applyAlignment="1">
      <alignment horizontal="center" vertical="center" wrapText="1"/>
      <protection/>
    </xf>
    <xf numFmtId="177" fontId="36" fillId="0" borderId="33" xfId="151" applyNumberFormat="1" applyFont="1" applyFill="1" applyBorder="1" applyAlignment="1" applyProtection="1">
      <alignment horizontal="center" vertical="center"/>
      <protection locked="0"/>
    </xf>
    <xf numFmtId="175" fontId="37" fillId="0" borderId="33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177" fontId="56" fillId="0" borderId="33" xfId="151" applyNumberFormat="1" applyFont="1" applyFill="1" applyBorder="1" applyAlignment="1" applyProtection="1">
      <alignment horizontal="center" vertical="center"/>
      <protection locked="0"/>
    </xf>
    <xf numFmtId="177" fontId="56" fillId="0" borderId="33" xfId="151" applyNumberFormat="1" applyFont="1" applyFill="1" applyBorder="1" applyAlignment="1" applyProtection="1">
      <alignment horizontal="center" vertical="center"/>
      <protection/>
    </xf>
    <xf numFmtId="1" fontId="56" fillId="0" borderId="33" xfId="0" applyNumberFormat="1" applyFont="1" applyFill="1" applyBorder="1" applyAlignment="1">
      <alignment horizontal="center" vertical="center"/>
    </xf>
    <xf numFmtId="175" fontId="37" fillId="0" borderId="24" xfId="0" applyNumberFormat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175" fontId="37" fillId="0" borderId="35" xfId="0" applyNumberFormat="1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177" fontId="56" fillId="0" borderId="35" xfId="151" applyNumberFormat="1" applyFont="1" applyFill="1" applyBorder="1" applyAlignment="1" applyProtection="1">
      <alignment horizontal="center" vertical="center"/>
      <protection locked="0"/>
    </xf>
    <xf numFmtId="177" fontId="56" fillId="0" borderId="35" xfId="151" applyNumberFormat="1" applyFont="1" applyFill="1" applyBorder="1" applyAlignment="1" applyProtection="1">
      <alignment horizontal="center" vertical="center"/>
      <protection/>
    </xf>
    <xf numFmtId="1" fontId="56" fillId="0" borderId="35" xfId="0" applyNumberFormat="1" applyFont="1" applyFill="1" applyBorder="1" applyAlignment="1">
      <alignment horizontal="center" vertical="center"/>
    </xf>
    <xf numFmtId="175" fontId="37" fillId="0" borderId="29" xfId="0" applyNumberFormat="1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9" fontId="35" fillId="0" borderId="30" xfId="173" applyFont="1" applyFill="1" applyBorder="1" applyAlignment="1" applyProtection="1">
      <alignment/>
      <protection/>
    </xf>
    <xf numFmtId="0" fontId="21" fillId="0" borderId="24" xfId="0" applyFont="1" applyFill="1" applyBorder="1" applyAlignment="1">
      <alignment horizontal="center" vertical="center" textRotation="90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textRotation="90" wrapText="1"/>
    </xf>
    <xf numFmtId="0" fontId="33" fillId="0" borderId="24" xfId="0" applyFont="1" applyFill="1" applyBorder="1" applyAlignment="1">
      <alignment horizontal="center" vertical="center" wrapText="1"/>
    </xf>
    <xf numFmtId="9" fontId="36" fillId="55" borderId="36" xfId="173" applyFont="1" applyFill="1" applyBorder="1" applyAlignment="1" applyProtection="1">
      <alignment horizontal="center" vertical="center"/>
      <protection/>
    </xf>
    <xf numFmtId="177" fontId="36" fillId="56" borderId="19" xfId="151" applyNumberFormat="1" applyFont="1" applyFill="1" applyBorder="1" applyAlignment="1" applyProtection="1">
      <alignment horizontal="centerContinuous" vertical="center"/>
      <protection locked="0"/>
    </xf>
    <xf numFmtId="175" fontId="27" fillId="56" borderId="19" xfId="0" applyNumberFormat="1" applyFont="1" applyFill="1" applyBorder="1" applyAlignment="1">
      <alignment horizontal="centerContinuous" vertical="center"/>
    </xf>
    <xf numFmtId="0" fontId="35" fillId="56" borderId="19" xfId="0" applyFont="1" applyFill="1" applyBorder="1" applyAlignment="1">
      <alignment horizontal="centerContinuous" vertical="center"/>
    </xf>
    <xf numFmtId="177" fontId="36" fillId="56" borderId="19" xfId="151" applyNumberFormat="1" applyFont="1" applyFill="1" applyBorder="1" applyAlignment="1" applyProtection="1">
      <alignment horizontal="centerContinuous" vertical="center"/>
      <protection/>
    </xf>
    <xf numFmtId="1" fontId="36" fillId="56" borderId="19" xfId="0" applyNumberFormat="1" applyFont="1" applyFill="1" applyBorder="1" applyAlignment="1">
      <alignment horizontal="centerContinuous" vertical="center"/>
    </xf>
    <xf numFmtId="49" fontId="36" fillId="56" borderId="19" xfId="130" applyNumberFormat="1" applyFont="1" applyFill="1" applyBorder="1" applyAlignment="1">
      <alignment horizontal="center" vertical="center" wrapText="1"/>
      <protection/>
    </xf>
    <xf numFmtId="0" fontId="62" fillId="56" borderId="19" xfId="149" applyFont="1" applyFill="1" applyBorder="1" applyAlignment="1">
      <alignment horizontal="left" vertical="center" wrapText="1"/>
      <protection/>
    </xf>
    <xf numFmtId="49" fontId="32" fillId="56" borderId="19" xfId="137" applyNumberFormat="1" applyFont="1" applyFill="1" applyBorder="1" applyAlignment="1">
      <alignment horizontal="center"/>
      <protection/>
    </xf>
    <xf numFmtId="0" fontId="36" fillId="56" borderId="19" xfId="164" applyFont="1" applyFill="1" applyBorder="1" applyAlignment="1">
      <alignment horizontal="center" vertical="center"/>
      <protection/>
    </xf>
    <xf numFmtId="0" fontId="40" fillId="56" borderId="19" xfId="149" applyFont="1" applyFill="1" applyBorder="1" applyAlignment="1">
      <alignment horizontal="center" vertical="center" wrapText="1"/>
      <protection/>
    </xf>
    <xf numFmtId="0" fontId="36" fillId="56" borderId="19" xfId="163" applyFont="1" applyFill="1" applyBorder="1" applyAlignment="1">
      <alignment horizontal="center" vertical="center"/>
      <protection/>
    </xf>
    <xf numFmtId="0" fontId="61" fillId="56" borderId="19" xfId="149" applyFont="1" applyFill="1" applyBorder="1" applyAlignment="1">
      <alignment horizontal="left" vertical="center" wrapText="1"/>
      <protection/>
    </xf>
    <xf numFmtId="0" fontId="56" fillId="56" borderId="19" xfId="164" applyFont="1" applyFill="1" applyBorder="1" applyAlignment="1">
      <alignment horizontal="center" vertical="center"/>
      <protection/>
    </xf>
    <xf numFmtId="0" fontId="37" fillId="56" borderId="19" xfId="165" applyFont="1" applyFill="1" applyBorder="1" applyAlignment="1">
      <alignment horizontal="left" vertical="center" wrapText="1"/>
      <protection/>
    </xf>
    <xf numFmtId="49" fontId="56" fillId="56" borderId="19" xfId="130" applyNumberFormat="1" applyFont="1" applyFill="1" applyBorder="1" applyAlignment="1">
      <alignment horizontal="center" vertical="center" wrapText="1"/>
      <protection/>
    </xf>
    <xf numFmtId="0" fontId="38" fillId="56" borderId="19" xfId="149" applyFont="1" applyFill="1" applyBorder="1" applyAlignment="1">
      <alignment horizontal="center" vertical="center" wrapText="1"/>
      <protection/>
    </xf>
    <xf numFmtId="0" fontId="37" fillId="56" borderId="19" xfId="155" applyFont="1" applyFill="1" applyBorder="1" applyAlignment="1">
      <alignment horizontal="left" vertical="center" wrapText="1"/>
      <protection/>
    </xf>
    <xf numFmtId="49" fontId="60" fillId="56" borderId="19" xfId="155" applyNumberFormat="1" applyFont="1" applyFill="1" applyBorder="1" applyAlignment="1">
      <alignment horizontal="center" vertical="center" wrapText="1"/>
      <protection/>
    </xf>
    <xf numFmtId="0" fontId="56" fillId="56" borderId="19" xfId="156" applyFont="1" applyFill="1" applyBorder="1" applyAlignment="1">
      <alignment horizontal="center" vertical="center" wrapText="1"/>
      <protection/>
    </xf>
    <xf numFmtId="0" fontId="56" fillId="56" borderId="19" xfId="163" applyFont="1" applyFill="1" applyBorder="1" applyAlignment="1">
      <alignment horizontal="center" vertical="center"/>
      <protection/>
    </xf>
    <xf numFmtId="0" fontId="56" fillId="56" borderId="19" xfId="163" applyFont="1" applyFill="1" applyBorder="1" applyAlignment="1">
      <alignment horizontal="center" vertical="center" wrapText="1"/>
      <protection/>
    </xf>
    <xf numFmtId="0" fontId="37" fillId="56" borderId="37" xfId="162" applyFont="1" applyFill="1" applyBorder="1" applyAlignment="1">
      <alignment horizontal="left" vertical="center" wrapText="1"/>
      <protection/>
    </xf>
    <xf numFmtId="49" fontId="38" fillId="56" borderId="37" xfId="149" applyNumberFormat="1" applyFont="1" applyFill="1" applyBorder="1" applyAlignment="1">
      <alignment horizontal="center" vertical="center" wrapText="1"/>
      <protection/>
    </xf>
    <xf numFmtId="0" fontId="56" fillId="56" borderId="37" xfId="164" applyFont="1" applyFill="1" applyBorder="1" applyAlignment="1">
      <alignment horizontal="center" vertical="center"/>
      <protection/>
    </xf>
    <xf numFmtId="0" fontId="37" fillId="56" borderId="37" xfId="163" applyFont="1" applyFill="1" applyBorder="1" applyAlignment="1">
      <alignment vertical="center" wrapText="1"/>
      <protection/>
    </xf>
    <xf numFmtId="49" fontId="60" fillId="56" borderId="37" xfId="163" applyNumberFormat="1" applyFont="1" applyFill="1" applyBorder="1" applyAlignment="1">
      <alignment horizontal="center" vertical="center" wrapText="1"/>
      <protection/>
    </xf>
    <xf numFmtId="0" fontId="56" fillId="56" borderId="37" xfId="164" applyFont="1" applyFill="1" applyBorder="1" applyAlignment="1">
      <alignment horizontal="center" vertical="center" wrapText="1"/>
      <protection/>
    </xf>
    <xf numFmtId="0" fontId="37" fillId="56" borderId="19" xfId="164" applyFont="1" applyFill="1" applyBorder="1" applyAlignment="1">
      <alignment horizontal="left" vertical="center" wrapText="1"/>
      <protection/>
    </xf>
    <xf numFmtId="49" fontId="60" fillId="56" borderId="19" xfId="156" applyNumberFormat="1" applyFont="1" applyFill="1" applyBorder="1" applyAlignment="1">
      <alignment horizontal="center" vertical="center" wrapText="1"/>
      <protection/>
    </xf>
    <xf numFmtId="0" fontId="38" fillId="56" borderId="19" xfId="0" applyFont="1" applyFill="1" applyBorder="1" applyAlignment="1">
      <alignment horizontal="center" vertical="center" wrapText="1"/>
    </xf>
    <xf numFmtId="0" fontId="37" fillId="56" borderId="19" xfId="157" applyFont="1" applyFill="1" applyBorder="1" applyAlignment="1" applyProtection="1">
      <alignment vertical="center" wrapText="1"/>
      <protection locked="0"/>
    </xf>
    <xf numFmtId="49" fontId="60" fillId="56" borderId="19" xfId="157" applyNumberFormat="1" applyFont="1" applyFill="1" applyBorder="1" applyAlignment="1" applyProtection="1">
      <alignment horizontal="center" vertical="center" wrapText="1"/>
      <protection locked="0"/>
    </xf>
    <xf numFmtId="0" fontId="56" fillId="56" borderId="19" xfId="130" applyFont="1" applyFill="1" applyBorder="1" applyAlignment="1" applyProtection="1">
      <alignment horizontal="left" vertical="center" wrapText="1"/>
      <protection locked="0"/>
    </xf>
    <xf numFmtId="49" fontId="60" fillId="56" borderId="19" xfId="130" applyNumberFormat="1" applyFont="1" applyFill="1" applyBorder="1" applyAlignment="1" applyProtection="1">
      <alignment horizontal="center" vertical="center" wrapText="1"/>
      <protection locked="0"/>
    </xf>
    <xf numFmtId="0" fontId="60" fillId="56" borderId="19" xfId="130" applyFont="1" applyFill="1" applyBorder="1" applyAlignment="1" applyProtection="1">
      <alignment horizontal="center" vertical="center"/>
      <protection locked="0"/>
    </xf>
    <xf numFmtId="0" fontId="56" fillId="56" borderId="19" xfId="130" applyFont="1" applyFill="1" applyBorder="1" applyAlignment="1" applyProtection="1">
      <alignment horizontal="center" vertical="center" wrapText="1"/>
      <protection locked="0"/>
    </xf>
    <xf numFmtId="49" fontId="40" fillId="56" borderId="19" xfId="149" applyNumberFormat="1" applyFont="1" applyFill="1" applyBorder="1" applyAlignment="1">
      <alignment horizontal="center" vertical="center" wrapText="1"/>
      <protection/>
    </xf>
    <xf numFmtId="49" fontId="38" fillId="56" borderId="19" xfId="149" applyNumberFormat="1" applyFont="1" applyFill="1" applyBorder="1" applyAlignment="1">
      <alignment horizontal="center" vertical="center" wrapText="1"/>
      <protection/>
    </xf>
    <xf numFmtId="0" fontId="37" fillId="56" borderId="19" xfId="163" applyFont="1" applyFill="1" applyBorder="1" applyAlignment="1">
      <alignment vertical="center" wrapText="1"/>
      <protection/>
    </xf>
    <xf numFmtId="49" fontId="60" fillId="56" borderId="19" xfId="163" applyNumberFormat="1" applyFont="1" applyFill="1" applyBorder="1" applyAlignment="1">
      <alignment horizontal="center" vertical="center" wrapText="1"/>
      <protection/>
    </xf>
    <xf numFmtId="49" fontId="60" fillId="56" borderId="19" xfId="137" applyNumberFormat="1" applyFont="1" applyFill="1" applyBorder="1" applyAlignment="1">
      <alignment horizontal="center" vertical="center" wrapText="1"/>
      <protection/>
    </xf>
    <xf numFmtId="49" fontId="56" fillId="56" borderId="19" xfId="162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vertical="center"/>
    </xf>
    <xf numFmtId="0" fontId="57" fillId="0" borderId="0" xfId="0" applyFont="1" applyFill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37" fillId="0" borderId="19" xfId="151" applyFont="1" applyFill="1" applyBorder="1" applyAlignment="1" applyProtection="1">
      <alignment horizontal="center" vertical="center" wrapText="1"/>
      <protection locked="0"/>
    </xf>
    <xf numFmtId="0" fontId="45" fillId="0" borderId="0" xfId="151" applyFont="1" applyFill="1" applyBorder="1" applyAlignment="1" applyProtection="1">
      <alignment horizontal="center" vertical="center" wrapText="1"/>
      <protection locked="0"/>
    </xf>
    <xf numFmtId="0" fontId="53" fillId="0" borderId="19" xfId="0" applyFont="1" applyFill="1" applyBorder="1" applyAlignment="1">
      <alignment horizontal="center" vertical="center" textRotation="90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textRotation="90" wrapText="1"/>
    </xf>
    <xf numFmtId="0" fontId="53" fillId="0" borderId="19" xfId="159" applyFont="1" applyFill="1" applyBorder="1" applyAlignment="1">
      <alignment horizontal="center" vertical="center" wrapText="1"/>
      <protection/>
    </xf>
    <xf numFmtId="0" fontId="21" fillId="0" borderId="19" xfId="159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textRotation="90"/>
    </xf>
    <xf numFmtId="0" fontId="53" fillId="0" borderId="19" xfId="159" applyFont="1" applyFill="1" applyBorder="1" applyAlignment="1">
      <alignment horizontal="center" vertical="center" textRotation="90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48" fillId="55" borderId="0" xfId="15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 horizontal="center" vertical="center" wrapText="1"/>
    </xf>
    <xf numFmtId="0" fontId="43" fillId="55" borderId="0" xfId="15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right" wrapText="1"/>
    </xf>
    <xf numFmtId="0" fontId="52" fillId="0" borderId="30" xfId="0" applyFont="1" applyFill="1" applyBorder="1" applyAlignment="1">
      <alignment horizontal="center" vertical="center"/>
    </xf>
    <xf numFmtId="0" fontId="44" fillId="55" borderId="0" xfId="15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textRotation="90" wrapText="1"/>
    </xf>
    <xf numFmtId="0" fontId="21" fillId="0" borderId="19" xfId="160" applyFont="1" applyFill="1" applyBorder="1" applyAlignment="1">
      <alignment horizontal="center" vertical="center" wrapText="1"/>
      <protection/>
    </xf>
    <xf numFmtId="0" fontId="21" fillId="0" borderId="24" xfId="160" applyFont="1" applyFill="1" applyBorder="1" applyAlignment="1">
      <alignment horizontal="center" vertical="center" wrapText="1"/>
      <protection/>
    </xf>
    <xf numFmtId="0" fontId="47" fillId="0" borderId="19" xfId="160" applyFont="1" applyFill="1" applyBorder="1" applyAlignment="1">
      <alignment horizontal="center" vertical="center" wrapText="1"/>
      <protection/>
    </xf>
    <xf numFmtId="0" fontId="47" fillId="0" borderId="24" xfId="160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right" wrapText="1"/>
    </xf>
    <xf numFmtId="0" fontId="53" fillId="55" borderId="19" xfId="0" applyFont="1" applyFill="1" applyBorder="1" applyAlignment="1">
      <alignment horizontal="center" vertical="center" textRotation="90" wrapText="1"/>
    </xf>
    <xf numFmtId="0" fontId="53" fillId="55" borderId="24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/>
    </xf>
    <xf numFmtId="0" fontId="21" fillId="0" borderId="24" xfId="0" applyFont="1" applyFill="1" applyBorder="1" applyAlignment="1">
      <alignment horizontal="center" vertical="center" textRotation="90"/>
    </xf>
    <xf numFmtId="0" fontId="21" fillId="0" borderId="19" xfId="160" applyFont="1" applyFill="1" applyBorder="1" applyAlignment="1">
      <alignment horizontal="center" vertical="center" textRotation="90" wrapText="1"/>
      <protection/>
    </xf>
    <xf numFmtId="0" fontId="21" fillId="0" borderId="24" xfId="160" applyFont="1" applyFill="1" applyBorder="1" applyAlignment="1">
      <alignment horizontal="center" vertical="center" textRotation="90" wrapText="1"/>
      <protection/>
    </xf>
    <xf numFmtId="0" fontId="52" fillId="0" borderId="0" xfId="0" applyFont="1" applyFill="1" applyBorder="1" applyAlignment="1">
      <alignment horizontal="center" vertical="center"/>
    </xf>
    <xf numFmtId="0" fontId="45" fillId="55" borderId="0" xfId="15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center" vertical="center" wrapText="1"/>
    </xf>
    <xf numFmtId="0" fontId="44" fillId="55" borderId="0" xfId="0" applyFont="1" applyFill="1" applyBorder="1" applyAlignment="1">
      <alignment horizontal="center" vertical="center" wrapText="1"/>
    </xf>
    <xf numFmtId="0" fontId="47" fillId="55" borderId="0" xfId="0" applyFont="1" applyFill="1" applyBorder="1" applyAlignment="1">
      <alignment horizontal="left" wrapText="1"/>
    </xf>
    <xf numFmtId="173" fontId="47" fillId="55" borderId="21" xfId="0" applyNumberFormat="1" applyFont="1" applyFill="1" applyBorder="1" applyAlignment="1">
      <alignment horizontal="right"/>
    </xf>
    <xf numFmtId="0" fontId="53" fillId="55" borderId="41" xfId="0" applyFont="1" applyFill="1" applyBorder="1" applyAlignment="1">
      <alignment horizontal="center" vertical="center" textRotation="90" wrapText="1"/>
    </xf>
    <xf numFmtId="0" fontId="26" fillId="55" borderId="42" xfId="0" applyFont="1" applyFill="1" applyBorder="1" applyAlignment="1">
      <alignment horizontal="center" vertical="center" textRotation="90"/>
    </xf>
    <xf numFmtId="0" fontId="53" fillId="55" borderId="43" xfId="159" applyFont="1" applyFill="1" applyBorder="1" applyAlignment="1">
      <alignment horizontal="center" vertical="center" wrapText="1"/>
      <protection/>
    </xf>
    <xf numFmtId="0" fontId="53" fillId="55" borderId="43" xfId="159" applyFont="1" applyFill="1" applyBorder="1" applyAlignment="1">
      <alignment horizontal="center" vertical="center" textRotation="90" wrapText="1"/>
      <protection/>
    </xf>
    <xf numFmtId="0" fontId="53" fillId="55" borderId="44" xfId="0" applyFont="1" applyFill="1" applyBorder="1" applyAlignment="1">
      <alignment horizontal="center" vertical="center" textRotation="90" wrapText="1"/>
    </xf>
    <xf numFmtId="0" fontId="53" fillId="55" borderId="43" xfId="0" applyFont="1" applyFill="1" applyBorder="1" applyAlignment="1">
      <alignment horizontal="center" vertical="center" textRotation="90" wrapText="1"/>
    </xf>
    <xf numFmtId="0" fontId="53" fillId="55" borderId="45" xfId="0" applyFont="1" applyFill="1" applyBorder="1" applyAlignment="1">
      <alignment horizontal="center" vertical="center" wrapText="1"/>
    </xf>
    <xf numFmtId="0" fontId="53" fillId="55" borderId="46" xfId="0" applyFont="1" applyFill="1" applyBorder="1" applyAlignment="1">
      <alignment horizontal="center" vertical="center" textRotation="90" wrapText="1"/>
    </xf>
    <xf numFmtId="0" fontId="21" fillId="55" borderId="47" xfId="159" applyFont="1" applyFill="1" applyBorder="1" applyAlignment="1">
      <alignment horizontal="center" vertical="center" wrapText="1"/>
      <protection/>
    </xf>
    <xf numFmtId="0" fontId="33" fillId="55" borderId="48" xfId="0" applyFont="1" applyFill="1" applyBorder="1" applyAlignment="1">
      <alignment horizontal="center" vertical="center"/>
    </xf>
    <xf numFmtId="0" fontId="41" fillId="55" borderId="48" xfId="0" applyFont="1" applyFill="1" applyBorder="1" applyAlignment="1">
      <alignment horizontal="center" vertical="center"/>
    </xf>
    <xf numFmtId="0" fontId="33" fillId="55" borderId="49" xfId="0" applyFont="1" applyFill="1" applyBorder="1" applyAlignment="1">
      <alignment horizontal="center" vertical="center"/>
    </xf>
    <xf numFmtId="0" fontId="37" fillId="55" borderId="19" xfId="151" applyFont="1" applyFill="1" applyBorder="1" applyAlignment="1" applyProtection="1">
      <alignment horizontal="center" vertical="center" wrapText="1"/>
      <protection locked="0"/>
    </xf>
    <xf numFmtId="0" fontId="53" fillId="55" borderId="22" xfId="0" applyFont="1" applyFill="1" applyBorder="1" applyAlignment="1">
      <alignment horizontal="center" vertical="center" textRotation="90" wrapText="1"/>
    </xf>
    <xf numFmtId="0" fontId="48" fillId="0" borderId="0" xfId="151" applyFont="1" applyFill="1" applyBorder="1" applyAlignment="1" applyProtection="1">
      <alignment horizontal="center" vertical="center" wrapText="1"/>
      <protection locked="0"/>
    </xf>
    <xf numFmtId="0" fontId="53" fillId="57" borderId="50" xfId="0" applyFont="1" applyFill="1" applyBorder="1" applyAlignment="1">
      <alignment horizontal="center" vertical="center" textRotation="90" wrapText="1"/>
    </xf>
    <xf numFmtId="0" fontId="53" fillId="56" borderId="44" xfId="0" applyFont="1" applyFill="1" applyBorder="1" applyAlignment="1">
      <alignment horizontal="center" vertical="center" textRotation="90" wrapText="1"/>
    </xf>
    <xf numFmtId="0" fontId="53" fillId="56" borderId="43" xfId="0" applyFont="1" applyFill="1" applyBorder="1" applyAlignment="1">
      <alignment horizontal="center" vertical="center" textRotation="90" wrapText="1"/>
    </xf>
    <xf numFmtId="0" fontId="53" fillId="56" borderId="45" xfId="0" applyFont="1" applyFill="1" applyBorder="1" applyAlignment="1">
      <alignment horizontal="center" vertical="center" wrapText="1"/>
    </xf>
    <xf numFmtId="0" fontId="53" fillId="56" borderId="43" xfId="159" applyFont="1" applyFill="1" applyBorder="1" applyAlignment="1">
      <alignment horizontal="center" vertical="center" textRotation="90" wrapText="1"/>
      <protection/>
    </xf>
    <xf numFmtId="0" fontId="53" fillId="56" borderId="43" xfId="159" applyFont="1" applyFill="1" applyBorder="1" applyAlignment="1">
      <alignment horizontal="center" vertical="center" wrapText="1"/>
      <protection/>
    </xf>
    <xf numFmtId="0" fontId="53" fillId="56" borderId="41" xfId="0" applyFont="1" applyFill="1" applyBorder="1" applyAlignment="1">
      <alignment horizontal="center" vertical="center" textRotation="90" wrapText="1"/>
    </xf>
    <xf numFmtId="0" fontId="21" fillId="56" borderId="47" xfId="159" applyFont="1" applyFill="1" applyBorder="1" applyAlignment="1">
      <alignment horizontal="center" vertical="center" wrapText="1"/>
      <protection/>
    </xf>
    <xf numFmtId="0" fontId="33" fillId="56" borderId="48" xfId="0" applyFont="1" applyFill="1" applyBorder="1" applyAlignment="1">
      <alignment horizontal="center" vertical="center"/>
    </xf>
    <xf numFmtId="0" fontId="41" fillId="56" borderId="48" xfId="0" applyFont="1" applyFill="1" applyBorder="1" applyAlignment="1">
      <alignment horizontal="center" vertical="center"/>
    </xf>
    <xf numFmtId="0" fontId="33" fillId="56" borderId="49" xfId="0" applyFont="1" applyFill="1" applyBorder="1" applyAlignment="1">
      <alignment horizontal="center" vertical="center"/>
    </xf>
    <xf numFmtId="0" fontId="53" fillId="57" borderId="51" xfId="0" applyFont="1" applyFill="1" applyBorder="1" applyAlignment="1">
      <alignment horizontal="center" vertical="center" textRotation="90" wrapText="1"/>
    </xf>
    <xf numFmtId="0" fontId="53" fillId="56" borderId="42" xfId="0" applyFont="1" applyFill="1" applyBorder="1" applyAlignment="1">
      <alignment horizontal="center" vertical="center" textRotation="90"/>
    </xf>
    <xf numFmtId="0" fontId="47" fillId="56" borderId="43" xfId="159" applyFont="1" applyFill="1" applyBorder="1" applyAlignment="1">
      <alignment horizontal="center" vertical="center" wrapText="1"/>
      <protection/>
    </xf>
    <xf numFmtId="0" fontId="50" fillId="56" borderId="0" xfId="0" applyFont="1" applyFill="1" applyBorder="1" applyAlignment="1">
      <alignment horizontal="center" vertical="center" wrapText="1"/>
    </xf>
    <xf numFmtId="0" fontId="48" fillId="57" borderId="0" xfId="151" applyFont="1" applyFill="1" applyBorder="1" applyAlignment="1" applyProtection="1">
      <alignment horizontal="center" vertical="center" wrapText="1"/>
      <protection locked="0"/>
    </xf>
    <xf numFmtId="0" fontId="48" fillId="56" borderId="0" xfId="151" applyFont="1" applyFill="1" applyBorder="1" applyAlignment="1" applyProtection="1">
      <alignment horizontal="center" vertical="center" wrapText="1"/>
      <protection locked="0"/>
    </xf>
    <xf numFmtId="0" fontId="44" fillId="56" borderId="0" xfId="0" applyFont="1" applyFill="1" applyBorder="1" applyAlignment="1">
      <alignment horizontal="center" vertical="center" wrapText="1"/>
    </xf>
    <xf numFmtId="0" fontId="47" fillId="56" borderId="0" xfId="0" applyFont="1" applyFill="1" applyBorder="1" applyAlignment="1">
      <alignment horizontal="left" wrapText="1"/>
    </xf>
    <xf numFmtId="0" fontId="47" fillId="56" borderId="0" xfId="0" applyFont="1" applyFill="1" applyBorder="1" applyAlignment="1">
      <alignment horizontal="right" wrapText="1"/>
    </xf>
    <xf numFmtId="0" fontId="48" fillId="0" borderId="19" xfId="158" applyFont="1" applyFill="1" applyBorder="1" applyAlignment="1">
      <alignment horizontal="center" vertical="center"/>
      <protection/>
    </xf>
    <xf numFmtId="0" fontId="47" fillId="0" borderId="19" xfId="158" applyFont="1" applyFill="1" applyBorder="1" applyAlignment="1">
      <alignment horizontal="center" vertical="center" textRotation="90"/>
      <protection/>
    </xf>
    <xf numFmtId="0" fontId="21" fillId="0" borderId="19" xfId="158" applyFont="1" applyFill="1" applyBorder="1" applyAlignment="1">
      <alignment horizontal="center" vertical="center" wrapText="1"/>
      <protection/>
    </xf>
    <xf numFmtId="0" fontId="47" fillId="0" borderId="19" xfId="161" applyFont="1" applyFill="1" applyBorder="1" applyAlignment="1">
      <alignment horizontal="center" vertical="center" textRotation="90" wrapText="1"/>
      <protection/>
    </xf>
    <xf numFmtId="0" fontId="47" fillId="0" borderId="19" xfId="161" applyFont="1" applyFill="1" applyBorder="1" applyAlignment="1">
      <alignment horizontal="center" vertical="center" wrapText="1"/>
      <protection/>
    </xf>
    <xf numFmtId="0" fontId="47" fillId="0" borderId="19" xfId="158" applyFont="1" applyFill="1" applyBorder="1" applyAlignment="1">
      <alignment horizontal="center" vertical="center"/>
      <protection/>
    </xf>
    <xf numFmtId="175" fontId="47" fillId="0" borderId="19" xfId="158" applyNumberFormat="1" applyFont="1" applyFill="1" applyBorder="1" applyAlignment="1">
      <alignment horizontal="center" vertical="center" wrapText="1"/>
      <protection/>
    </xf>
    <xf numFmtId="175" fontId="21" fillId="0" borderId="19" xfId="158" applyNumberFormat="1" applyFont="1" applyFill="1" applyBorder="1" applyAlignment="1">
      <alignment horizontal="center" vertical="center" wrapText="1"/>
      <protection/>
    </xf>
    <xf numFmtId="0" fontId="44" fillId="0" borderId="0" xfId="151" applyFont="1" applyBorder="1" applyAlignment="1" applyProtection="1">
      <alignment horizontal="center" vertical="center" wrapText="1"/>
      <protection locked="0"/>
    </xf>
    <xf numFmtId="0" fontId="46" fillId="0" borderId="0" xfId="136" applyFont="1" applyFill="1" applyBorder="1" applyAlignment="1">
      <alignment horizontal="center" vertical="center"/>
      <protection/>
    </xf>
    <xf numFmtId="49" fontId="35" fillId="56" borderId="19" xfId="163" applyNumberFormat="1" applyFont="1" applyFill="1" applyBorder="1" applyAlignment="1">
      <alignment horizontal="center" vertical="center" wrapText="1"/>
      <protection/>
    </xf>
    <xf numFmtId="0" fontId="56" fillId="55" borderId="0" xfId="15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wrapText="1"/>
    </xf>
    <xf numFmtId="0" fontId="36" fillId="56" borderId="19" xfId="130" applyFont="1" applyFill="1" applyBorder="1" applyAlignment="1" applyProtection="1">
      <alignment horizontal="center" vertical="center" wrapText="1"/>
      <protection locked="0"/>
    </xf>
    <xf numFmtId="0" fontId="27" fillId="56" borderId="19" xfId="156" applyFont="1" applyFill="1" applyBorder="1" applyAlignment="1">
      <alignment horizontal="left" vertical="center" wrapText="1"/>
      <protection/>
    </xf>
    <xf numFmtId="49" fontId="35" fillId="56" borderId="19" xfId="156" applyNumberFormat="1" applyFont="1" applyFill="1" applyBorder="1" applyAlignment="1">
      <alignment horizontal="center" vertical="center" wrapText="1"/>
      <protection/>
    </xf>
    <xf numFmtId="0" fontId="27" fillId="56" borderId="19" xfId="164" applyFont="1" applyFill="1" applyBorder="1" applyAlignment="1">
      <alignment horizontal="left" vertical="center" wrapText="1"/>
      <protection/>
    </xf>
    <xf numFmtId="49" fontId="36" fillId="56" borderId="19" xfId="164" applyNumberFormat="1" applyFont="1" applyFill="1" applyBorder="1" applyAlignment="1">
      <alignment horizontal="center" vertical="center" wrapText="1"/>
      <protection/>
    </xf>
    <xf numFmtId="0" fontId="27" fillId="56" borderId="19" xfId="150" applyFont="1" applyFill="1" applyBorder="1" applyAlignment="1">
      <alignment horizontal="left" vertical="center" wrapText="1"/>
      <protection/>
    </xf>
    <xf numFmtId="49" fontId="36" fillId="56" borderId="19" xfId="162" applyNumberFormat="1" applyFont="1" applyFill="1" applyBorder="1" applyAlignment="1">
      <alignment horizontal="center" vertical="center" wrapText="1"/>
      <protection/>
    </xf>
    <xf numFmtId="0" fontId="36" fillId="56" borderId="19" xfId="0" applyFont="1" applyFill="1" applyBorder="1" applyAlignment="1">
      <alignment horizontal="center" vertical="center" wrapText="1"/>
    </xf>
    <xf numFmtId="177" fontId="25" fillId="0" borderId="35" xfId="151" applyNumberFormat="1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>
      <alignment horizontal="center" vertical="center"/>
    </xf>
    <xf numFmtId="177" fontId="25" fillId="0" borderId="35" xfId="151" applyNumberFormat="1" applyFont="1" applyFill="1" applyBorder="1" applyAlignment="1" applyProtection="1">
      <alignment horizontal="center" vertical="center"/>
      <protection/>
    </xf>
    <xf numFmtId="1" fontId="25" fillId="0" borderId="35" xfId="0" applyNumberFormat="1" applyFont="1" applyFill="1" applyBorder="1" applyAlignment="1">
      <alignment horizontal="center" vertical="center"/>
    </xf>
    <xf numFmtId="175" fontId="24" fillId="0" borderId="52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0" fontId="43" fillId="55" borderId="0" xfId="151" applyFont="1" applyFill="1" applyBorder="1" applyAlignment="1" applyProtection="1">
      <alignment vertical="center" wrapText="1"/>
      <protection locked="0"/>
    </xf>
    <xf numFmtId="0" fontId="25" fillId="56" borderId="20" xfId="148" applyFont="1" applyFill="1" applyBorder="1" applyAlignment="1">
      <alignment horizontal="centerContinuous" vertical="center" wrapText="1"/>
      <protection/>
    </xf>
    <xf numFmtId="177" fontId="43" fillId="56" borderId="19" xfId="151" applyNumberFormat="1" applyFont="1" applyFill="1" applyBorder="1" applyAlignment="1" applyProtection="1">
      <alignment horizontal="centerContinuous" vertical="center"/>
      <protection locked="0"/>
    </xf>
    <xf numFmtId="0" fontId="37" fillId="56" borderId="52" xfId="151" applyFont="1" applyFill="1" applyBorder="1" applyAlignment="1" applyProtection="1">
      <alignment horizontal="center" vertical="center" wrapText="1"/>
      <protection locked="0"/>
    </xf>
    <xf numFmtId="0" fontId="37" fillId="56" borderId="53" xfId="151" applyFont="1" applyFill="1" applyBorder="1" applyAlignment="1" applyProtection="1">
      <alignment horizontal="center" vertical="center" wrapText="1"/>
      <protection locked="0"/>
    </xf>
    <xf numFmtId="0" fontId="37" fillId="56" borderId="31" xfId="151" applyFont="1" applyFill="1" applyBorder="1" applyAlignment="1" applyProtection="1">
      <alignment horizontal="center" vertical="center" wrapText="1"/>
      <protection locked="0"/>
    </xf>
    <xf numFmtId="0" fontId="37" fillId="56" borderId="28" xfId="151" applyFont="1" applyFill="1" applyBorder="1" applyAlignment="1" applyProtection="1">
      <alignment horizontal="center" vertical="center" wrapText="1"/>
      <protection locked="0"/>
    </xf>
    <xf numFmtId="0" fontId="37" fillId="56" borderId="54" xfId="151" applyFont="1" applyFill="1" applyBorder="1" applyAlignment="1" applyProtection="1">
      <alignment horizontal="center" vertical="center" wrapText="1"/>
      <protection locked="0"/>
    </xf>
    <xf numFmtId="0" fontId="37" fillId="56" borderId="20" xfId="151" applyFont="1" applyFill="1" applyBorder="1" applyAlignment="1" applyProtection="1">
      <alignment horizontal="center" vertical="center" wrapText="1"/>
      <protection locked="0"/>
    </xf>
    <xf numFmtId="0" fontId="53" fillId="57" borderId="42" xfId="0" applyFont="1" applyFill="1" applyBorder="1" applyAlignment="1">
      <alignment horizontal="center" vertical="center" textRotation="90" wrapText="1"/>
    </xf>
    <xf numFmtId="0" fontId="53" fillId="57" borderId="43" xfId="0" applyFont="1" applyFill="1" applyBorder="1" applyAlignment="1">
      <alignment horizontal="center" vertical="center" textRotation="90" wrapText="1"/>
    </xf>
    <xf numFmtId="0" fontId="53" fillId="56" borderId="46" xfId="0" applyFont="1" applyFill="1" applyBorder="1" applyAlignment="1">
      <alignment horizontal="center" vertical="center" textRotation="90" wrapText="1"/>
    </xf>
    <xf numFmtId="0" fontId="47" fillId="56" borderId="29" xfId="0" applyFont="1" applyFill="1" applyBorder="1" applyAlignment="1">
      <alignment horizontal="center" vertical="center"/>
    </xf>
    <xf numFmtId="0" fontId="36" fillId="56" borderId="29" xfId="156" applyFont="1" applyFill="1" applyBorder="1" applyAlignment="1">
      <alignment horizontal="center" vertical="center" wrapText="1"/>
      <protection/>
    </xf>
    <xf numFmtId="49" fontId="35" fillId="56" borderId="29" xfId="137" applyNumberFormat="1" applyFont="1" applyFill="1" applyBorder="1" applyAlignment="1">
      <alignment horizontal="center" vertical="center" wrapText="1"/>
      <protection/>
    </xf>
    <xf numFmtId="0" fontId="36" fillId="56" borderId="29" xfId="164" applyFont="1" applyFill="1" applyBorder="1" applyAlignment="1">
      <alignment horizontal="center" vertical="center" wrapText="1"/>
      <protection/>
    </xf>
    <xf numFmtId="0" fontId="36" fillId="56" borderId="29" xfId="148" applyFont="1" applyFill="1" applyBorder="1" applyAlignment="1">
      <alignment horizontal="center" vertical="center" wrapText="1"/>
      <protection/>
    </xf>
    <xf numFmtId="177" fontId="36" fillId="56" borderId="29" xfId="151" applyNumberFormat="1" applyFont="1" applyFill="1" applyBorder="1" applyAlignment="1" applyProtection="1">
      <alignment horizontal="center" vertical="center"/>
      <protection locked="0"/>
    </xf>
    <xf numFmtId="175" fontId="27" fillId="56" borderId="29" xfId="0" applyNumberFormat="1" applyFont="1" applyFill="1" applyBorder="1" applyAlignment="1">
      <alignment horizontal="center" vertical="center"/>
    </xf>
    <xf numFmtId="0" fontId="35" fillId="56" borderId="29" xfId="0" applyFont="1" applyFill="1" applyBorder="1" applyAlignment="1">
      <alignment horizontal="center" vertical="center"/>
    </xf>
    <xf numFmtId="177" fontId="36" fillId="56" borderId="29" xfId="151" applyNumberFormat="1" applyFont="1" applyFill="1" applyBorder="1" applyAlignment="1" applyProtection="1">
      <alignment horizontal="center" vertical="center"/>
      <protection/>
    </xf>
    <xf numFmtId="1" fontId="36" fillId="56" borderId="29" xfId="0" applyNumberFormat="1" applyFont="1" applyFill="1" applyBorder="1" applyAlignment="1">
      <alignment horizontal="center" vertical="center"/>
    </xf>
    <xf numFmtId="0" fontId="25" fillId="56" borderId="31" xfId="148" applyFont="1" applyFill="1" applyBorder="1" applyAlignment="1">
      <alignment horizontal="center" vertical="center" wrapText="1"/>
      <protection/>
    </xf>
    <xf numFmtId="0" fontId="37" fillId="56" borderId="30" xfId="151" applyFont="1" applyFill="1" applyBorder="1" applyAlignment="1" applyProtection="1">
      <alignment horizontal="center" vertical="center" wrapText="1"/>
      <protection locked="0"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ableStyleLight1" xfId="89"/>
    <cellStyle name="Title" xfId="90"/>
    <cellStyle name="Total" xfId="91"/>
    <cellStyle name="Warning Text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Денежный 2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2 2" xfId="132"/>
    <cellStyle name="Обычный 2 2 3" xfId="133"/>
    <cellStyle name="Обычный 2 2 4" xfId="134"/>
    <cellStyle name="Обычный 2 3" xfId="135"/>
    <cellStyle name="Обычный 2 4" xfId="136"/>
    <cellStyle name="Обычный 2_Выездка ноябрь 2010 г." xfId="137"/>
    <cellStyle name="Обычный 3" xfId="138"/>
    <cellStyle name="Обычный 3 2" xfId="139"/>
    <cellStyle name="Обычный 3 3 2" xfId="140"/>
    <cellStyle name="Обычный 3_Троеборье спартакиада 2014" xfId="141"/>
    <cellStyle name="Обычный 4" xfId="142"/>
    <cellStyle name="Обычный 5" xfId="143"/>
    <cellStyle name="Обычный 6" xfId="144"/>
    <cellStyle name="Обычный 7" xfId="145"/>
    <cellStyle name="Обычный 8" xfId="146"/>
    <cellStyle name="Обычный_210(1)" xfId="147"/>
    <cellStyle name="Обычный_Выездка ноябрь 2010 г." xfId="148"/>
    <cellStyle name="Обычный_Выездка ноябрь 2010 г. 2" xfId="149"/>
    <cellStyle name="Обычный_Выездка ноябрь 2010 г. 2 2" xfId="150"/>
    <cellStyle name="Обычный_выездка образец техно" xfId="151"/>
    <cellStyle name="Обычный_выездка протоколы" xfId="152"/>
    <cellStyle name="Обычный_Выездка технические1" xfId="153"/>
    <cellStyle name="Обычный_Выездка технические1_Подушкинр выездка.июль" xfId="154"/>
    <cellStyle name="Обычный_Детские выездка.xls5" xfId="155"/>
    <cellStyle name="Обычный_Детские выездка.xls5_старт фаворит" xfId="156"/>
    <cellStyle name="Обычный_конкур1" xfId="157"/>
    <cellStyle name="Обычный_Липецк 2009" xfId="158"/>
    <cellStyle name="Обычный_Лист1" xfId="159"/>
    <cellStyle name="Обычный_Лист1 2" xfId="160"/>
    <cellStyle name="Обычный_Лист1 2 2" xfId="161"/>
    <cellStyle name="Обычный_Нижний-10" xfId="162"/>
    <cellStyle name="Обычный_Россия (В) юниоры" xfId="163"/>
    <cellStyle name="Обычный_Тех.рез.езда молод.лош." xfId="164"/>
    <cellStyle name="Обычный_ЧМ выездка" xfId="165"/>
    <cellStyle name="Плохой" xfId="166"/>
    <cellStyle name="Плохой 2" xfId="167"/>
    <cellStyle name="Пояснение" xfId="168"/>
    <cellStyle name="Пояснение 2" xfId="169"/>
    <cellStyle name="Примечание" xfId="170"/>
    <cellStyle name="Примечание 2" xfId="171"/>
    <cellStyle name="Percent" xfId="172"/>
    <cellStyle name="Процентный 2" xfId="173"/>
    <cellStyle name="Связанная ячейка" xfId="174"/>
    <cellStyle name="Связанная ячейка 2" xfId="175"/>
    <cellStyle name="Текст предупреждения" xfId="176"/>
    <cellStyle name="Текст предупреждения 2" xfId="177"/>
    <cellStyle name="Comma" xfId="178"/>
    <cellStyle name="Comma [0]" xfId="179"/>
    <cellStyle name="Хороший" xfId="180"/>
    <cellStyle name="Хороший 2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ataGor\Desktop\&#1042;&#1067;&#1045;&#1047;&#1044;&#1050;&#1040;%20&#1084;&#1072;&#1081;%202015%20&#1057;&#1054;&#1050;&#1054;&#1056;&#1054;&#105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BAC~1\AppData\Local\Temp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4;&#1056;&#1045;&#1042;&#1053;&#1054;&#1042;&#1040;&#1053;&#1048;&#1071;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esktop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ataGor\Desktop\&#1057;&#1087;&#1086;&#1088;&#1090;\&#1042;&#1067;&#1045;&#1047;&#1044;&#1050;&#1040;%20&#1084;&#1072;&#1081;%202015%20&#1057;&#1054;&#1050;&#1054;&#1056;&#1054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BAC~1\AppData\Local\Temp\Downloads\&#1057;&#1087;&#1086;&#1088;&#1090;\&#1042;&#1067;&#1045;&#1047;&#1044;&#1050;&#1040;%20&#1056;&#1040;%20&#1084;&#1072;&#1088;&#109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4;&#1056;&#1045;&#1042;&#1053;&#1054;&#1042;&#1040;&#1053;&#1048;&#1071;\&#1057;&#1054;&#1056;&#1045;&#1042;&#1053;&#1054;&#1042;&#1040;&#1053;&#1048;&#1071;\&#1040;&#1056;&#1061;&#1048;&#1042;\&#1074;&#1099;&#1077;&#1079;&#1076;&#1082;&#1072;%20&#1073;&#1080;&#1090;&#1094;&#1072;4-6%20&#1072;&#1074;&#1075;&#1091;&#1089;&#1090;&#1072;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ataGor\Desktop\&#1057;&#1087;&#1086;&#1088;&#1090;\&#1074;&#1099;&#1077;&#1079;&#1076;&#1082;&#1072;%20&#1073;&#1080;&#1090;&#1094;&#1072;%20&#1086;&#1073;&#1088;&#1072;&#1079;&#1077;&#109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4;&#1099;&#1077;&#1079;&#1076;&#1082;&#1072;%20&#1073;&#1080;&#1090;&#1094;&#1072;4-6%20&#1072;&#1074;&#1075;&#1091;&#1089;&#1090;&#1072;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ownloads\&#1057;&#1058;&#1059;&#1044;&#1045;&#1053;&#1058;&#1067;\&#1056;&#1091;&#1089;&#1089;&#1082;&#1080;&#1081;%20&#1040;&#1083;&#1084;&#1072;&#1079;%20&#1072;&#1074;&#1075;%202012%20&#1088;&#1072;&#107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ownloads\&#1074;&#1099;&#1077;&#1079;&#1076;&#1082;&#1072;%20&#1070;&#1078;&#1085;&#1099;&#1081;%20&#1080;&#1102;&#1085;&#1100;%202013%20(&#1040;&#1074;&#1090;&#1086;&#1089;&#1086;&#1093;&#1088;&#1072;&#1085;&#1077;&#1085;&#1085;&#1099;&#1081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42;&#1083;&#1072;&#1076;&#1077;&#1083;&#1077;&#1094;\&#1056;&#1072;&#1073;&#1086;&#1095;&#1080;&#1081;%20&#1089;&#1090;&#1086;&#1083;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юю раз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"/>
      <sheetName val="начин"/>
      <sheetName val="ЛПД"/>
      <sheetName val="ППД"/>
      <sheetName val="ппюю"/>
      <sheetName val="МП"/>
      <sheetName val="мол 4 и ст"/>
      <sheetName val="СП"/>
      <sheetName val="БП"/>
      <sheetName val="ППД В"/>
      <sheetName val="Кюр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мастер-лист (2)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 общий"/>
      <sheetName val="МП"/>
      <sheetName val="БП"/>
      <sheetName val="КПЮши"/>
      <sheetName val="ППЮры"/>
      <sheetName val="старт 6 февраля"/>
      <sheetName val="ЛПЮши"/>
      <sheetName val="Абс_юноши"/>
      <sheetName val="Абс_юниоры"/>
      <sheetName val="ППД"/>
      <sheetName val="старт7 февраля"/>
      <sheetName val="ППЮши"/>
      <sheetName val="КПД"/>
      <sheetName val="СП1"/>
      <sheetName val="СП В"/>
      <sheetName val="молод"/>
      <sheetName val="ППДмл"/>
      <sheetName val="КЮР БП+СП"/>
      <sheetName val="БК"/>
      <sheetName val="КПЮры"/>
      <sheetName val="ЛП юры"/>
      <sheetName val="КПЮш"/>
      <sheetName val="Кюр Юр"/>
      <sheetName val="СП А"/>
      <sheetName val="Кюр Юш"/>
      <sheetName val="ЛПД"/>
      <sheetName val="ПБП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 лет"/>
      <sheetName val="4 лет"/>
      <sheetName val="мастер-лист"/>
      <sheetName val="старт 10 "/>
      <sheetName val="старт 11"/>
      <sheetName val="МП"/>
      <sheetName val="СП 1"/>
      <sheetName val="ППЮ"/>
      <sheetName val="КПЮ"/>
      <sheetName val="БП"/>
      <sheetName val="ППД общ лю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9 июня"/>
      <sheetName val="мастер-лист"/>
      <sheetName val="МП"/>
      <sheetName val="ППЮ-о,л"/>
      <sheetName val="ППД"/>
      <sheetName val="мол лош"/>
      <sheetName val="молод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28"/>
  <sheetViews>
    <sheetView tabSelected="1" view="pageBreakPreview" zoomScale="75" zoomScaleNormal="70" zoomScaleSheetLayoutView="75" zoomScalePageLayoutView="0" workbookViewId="0" topLeftCell="A2">
      <selection activeCell="L19" sqref="L19"/>
    </sheetView>
  </sheetViews>
  <sheetFormatPr defaultColWidth="10.66015625" defaultRowHeight="12.75"/>
  <cols>
    <col min="1" max="1" width="7.16015625" style="94" customWidth="1"/>
    <col min="2" max="2" width="30.16015625" style="94" customWidth="1"/>
    <col min="3" max="3" width="0" style="94" hidden="1" customWidth="1"/>
    <col min="4" max="4" width="6.33203125" style="95" customWidth="1"/>
    <col min="5" max="5" width="49.33203125" style="96" customWidth="1"/>
    <col min="6" max="6" width="0" style="94" hidden="1" customWidth="1"/>
    <col min="7" max="7" width="0" style="95" hidden="1" customWidth="1"/>
    <col min="8" max="8" width="29.33203125" style="94" customWidth="1"/>
    <col min="9" max="9" width="0" style="94" hidden="1" customWidth="1"/>
    <col min="10" max="10" width="9.66015625" style="97" customWidth="1"/>
    <col min="11" max="11" width="12.83203125" style="98" customWidth="1"/>
    <col min="12" max="12" width="5.83203125" style="94" customWidth="1"/>
    <col min="13" max="13" width="9.16015625" style="97" customWidth="1"/>
    <col min="14" max="14" width="14.33203125" style="98" customWidth="1"/>
    <col min="15" max="15" width="5.83203125" style="94" customWidth="1"/>
    <col min="16" max="16" width="10.83203125" style="97" customWidth="1"/>
    <col min="17" max="17" width="14" style="98" customWidth="1"/>
    <col min="18" max="18" width="6" style="94" customWidth="1"/>
    <col min="19" max="19" width="4.5" style="94" customWidth="1"/>
    <col min="20" max="20" width="10.16015625" style="94" customWidth="1"/>
    <col min="21" max="21" width="0" style="94" hidden="1" customWidth="1"/>
    <col min="22" max="22" width="15" style="98" customWidth="1"/>
    <col min="23" max="24" width="0" style="94" hidden="1" customWidth="1"/>
    <col min="25" max="16384" width="10.66015625" style="94" customWidth="1"/>
  </cols>
  <sheetData>
    <row r="1" spans="1:35" s="108" customFormat="1" ht="14.25" hidden="1">
      <c r="A1" s="99" t="s">
        <v>65</v>
      </c>
      <c r="B1" s="103"/>
      <c r="C1" s="99" t="s">
        <v>66</v>
      </c>
      <c r="D1" s="100"/>
      <c r="E1" s="101"/>
      <c r="F1" s="99" t="s">
        <v>67</v>
      </c>
      <c r="G1" s="102"/>
      <c r="H1" s="103"/>
      <c r="I1" s="103"/>
      <c r="J1" s="104"/>
      <c r="K1" s="105" t="s">
        <v>68</v>
      </c>
      <c r="L1" s="106"/>
      <c r="M1" s="104"/>
      <c r="N1" s="105" t="s">
        <v>69</v>
      </c>
      <c r="O1" s="106"/>
      <c r="P1" s="104"/>
      <c r="Q1" s="105" t="s">
        <v>70</v>
      </c>
      <c r="R1" s="106"/>
      <c r="S1" s="106"/>
      <c r="T1" s="106"/>
      <c r="U1" s="106"/>
      <c r="V1" s="107" t="s">
        <v>71</v>
      </c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I1" s="109"/>
    </row>
    <row r="2" spans="1:23" s="72" customFormat="1" ht="34.5" customHeight="1">
      <c r="A2" s="384" t="s">
        <v>184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</row>
    <row r="3" spans="1:23" s="52" customFormat="1" ht="27.75" customHeight="1" hidden="1">
      <c r="A3" s="385" t="s">
        <v>72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8"/>
    </row>
    <row r="4" spans="1:24" s="150" customFormat="1" ht="34.5" customHeight="1">
      <c r="A4" s="386" t="s">
        <v>75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149" t="s">
        <v>76</v>
      </c>
    </row>
    <row r="5" spans="1:24" s="24" customFormat="1" ht="34.5" customHeight="1">
      <c r="A5" s="387" t="s">
        <v>203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</row>
    <row r="6" spans="1:23" s="80" customFormat="1" ht="21.75" customHeight="1">
      <c r="A6" s="388" t="s">
        <v>6</v>
      </c>
      <c r="B6" s="388"/>
      <c r="C6" s="388"/>
      <c r="D6" s="388"/>
      <c r="E6" s="388"/>
      <c r="F6" s="77"/>
      <c r="G6" s="77"/>
      <c r="H6" s="78"/>
      <c r="I6" s="78"/>
      <c r="J6" s="79"/>
      <c r="K6" s="79"/>
      <c r="L6" s="79"/>
      <c r="M6" s="79"/>
      <c r="N6" s="79"/>
      <c r="O6" s="79"/>
      <c r="P6" s="79"/>
      <c r="Q6" s="79"/>
      <c r="R6" s="389" t="s">
        <v>182</v>
      </c>
      <c r="S6" s="389"/>
      <c r="T6" s="389"/>
      <c r="U6" s="389"/>
      <c r="V6" s="389"/>
      <c r="W6" s="389"/>
    </row>
    <row r="7" spans="1:23" s="112" customFormat="1" ht="13.5" customHeight="1">
      <c r="A7" s="382" t="s">
        <v>77</v>
      </c>
      <c r="B7" s="378" t="s">
        <v>78</v>
      </c>
      <c r="C7" s="383" t="s">
        <v>79</v>
      </c>
      <c r="D7" s="383" t="s">
        <v>1</v>
      </c>
      <c r="E7" s="378" t="s">
        <v>80</v>
      </c>
      <c r="F7" s="378" t="s">
        <v>2</v>
      </c>
      <c r="G7" s="378" t="s">
        <v>3</v>
      </c>
      <c r="H7" s="379" t="s">
        <v>4</v>
      </c>
      <c r="I7" s="151"/>
      <c r="J7" s="380" t="s">
        <v>113</v>
      </c>
      <c r="K7" s="380"/>
      <c r="L7" s="380"/>
      <c r="M7" s="381" t="s">
        <v>81</v>
      </c>
      <c r="N7" s="381"/>
      <c r="O7" s="381"/>
      <c r="P7" s="380" t="s">
        <v>82</v>
      </c>
      <c r="Q7" s="380"/>
      <c r="R7" s="380"/>
      <c r="S7" s="375" t="s">
        <v>123</v>
      </c>
      <c r="T7" s="375" t="s">
        <v>85</v>
      </c>
      <c r="U7" s="375" t="s">
        <v>86</v>
      </c>
      <c r="V7" s="376" t="s">
        <v>87</v>
      </c>
      <c r="W7" s="377" t="s">
        <v>88</v>
      </c>
    </row>
    <row r="8" spans="1:23" s="112" customFormat="1" ht="38.25" customHeight="1">
      <c r="A8" s="382"/>
      <c r="B8" s="378"/>
      <c r="C8" s="383"/>
      <c r="D8" s="383"/>
      <c r="E8" s="378"/>
      <c r="F8" s="378"/>
      <c r="G8" s="378"/>
      <c r="H8" s="379"/>
      <c r="I8" s="151"/>
      <c r="J8" s="152" t="s">
        <v>89</v>
      </c>
      <c r="K8" s="153" t="s">
        <v>90</v>
      </c>
      <c r="L8" s="154" t="s">
        <v>91</v>
      </c>
      <c r="M8" s="152" t="s">
        <v>89</v>
      </c>
      <c r="N8" s="153" t="s">
        <v>90</v>
      </c>
      <c r="O8" s="154" t="s">
        <v>91</v>
      </c>
      <c r="P8" s="152" t="s">
        <v>89</v>
      </c>
      <c r="Q8" s="153" t="s">
        <v>90</v>
      </c>
      <c r="R8" s="154" t="s">
        <v>91</v>
      </c>
      <c r="S8" s="375"/>
      <c r="T8" s="375"/>
      <c r="U8" s="375"/>
      <c r="V8" s="376"/>
      <c r="W8" s="377"/>
    </row>
    <row r="9" spans="1:23" s="115" customFormat="1" ht="49.5" customHeight="1" hidden="1">
      <c r="A9" s="155">
        <f>RANK(V9,$V$9:$V$12)</f>
        <v>1</v>
      </c>
      <c r="B9" s="156"/>
      <c r="C9" s="157"/>
      <c r="D9" s="158"/>
      <c r="E9" s="156"/>
      <c r="F9" s="159"/>
      <c r="G9" s="160"/>
      <c r="H9" s="160"/>
      <c r="I9" s="116"/>
      <c r="J9" s="161"/>
      <c r="K9" s="162">
        <f>J9/1.9</f>
        <v>0</v>
      </c>
      <c r="L9" s="163">
        <f>RANK(K9,$K$9:$K$12,0)</f>
        <v>1</v>
      </c>
      <c r="M9" s="161"/>
      <c r="N9" s="162">
        <f>M9/1.9</f>
        <v>0</v>
      </c>
      <c r="O9" s="163">
        <f>RANK(N9,$N$9:$N$12,0)</f>
        <v>1</v>
      </c>
      <c r="P9" s="161"/>
      <c r="Q9" s="162">
        <f>P9/1.9</f>
        <v>0</v>
      </c>
      <c r="R9" s="163">
        <f>RANK(Q9,$Q$9:$Q$12,0)</f>
        <v>1</v>
      </c>
      <c r="S9" s="163"/>
      <c r="T9" s="164">
        <f>P9+M9+J9</f>
        <v>0</v>
      </c>
      <c r="U9" s="165"/>
      <c r="V9" s="162">
        <f>(K9+N9+Q9)/3</f>
        <v>0</v>
      </c>
      <c r="W9" s="110"/>
    </row>
    <row r="10" spans="1:23" s="115" customFormat="1" ht="49.5" customHeight="1" hidden="1">
      <c r="A10" s="155">
        <f>RANK(V10,$V$9:$V$12)</f>
        <v>1</v>
      </c>
      <c r="B10" s="166"/>
      <c r="C10" s="157"/>
      <c r="D10" s="158"/>
      <c r="E10" s="166"/>
      <c r="F10" s="157"/>
      <c r="G10" s="167"/>
      <c r="H10" s="168"/>
      <c r="I10" s="116"/>
      <c r="J10" s="161"/>
      <c r="K10" s="162">
        <f>J10/1.9</f>
        <v>0</v>
      </c>
      <c r="L10" s="163">
        <f>RANK(K10,$K$9:$K$12,0)</f>
        <v>1</v>
      </c>
      <c r="M10" s="161"/>
      <c r="N10" s="162">
        <f>M10/1.9</f>
        <v>0</v>
      </c>
      <c r="O10" s="163">
        <f>RANK(N10,$N$9:$N$12,0)</f>
        <v>1</v>
      </c>
      <c r="P10" s="161"/>
      <c r="Q10" s="162">
        <f>P10/1.9</f>
        <v>0</v>
      </c>
      <c r="R10" s="163">
        <f>RANK(Q10,$Q$9:$Q$12,0)</f>
        <v>1</v>
      </c>
      <c r="S10" s="163"/>
      <c r="T10" s="164">
        <f>P10+M10+J10</f>
        <v>0</v>
      </c>
      <c r="U10" s="165"/>
      <c r="V10" s="162">
        <f>(K10+N10+Q10)/3</f>
        <v>0</v>
      </c>
      <c r="W10" s="110"/>
    </row>
    <row r="11" spans="1:23" s="115" customFormat="1" ht="49.5" customHeight="1" hidden="1">
      <c r="A11" s="155">
        <f>RANK(V11,$V$9:$V$12)</f>
        <v>1</v>
      </c>
      <c r="B11" s="156"/>
      <c r="C11" s="169"/>
      <c r="D11" s="170"/>
      <c r="E11" s="171"/>
      <c r="F11" s="159"/>
      <c r="G11" s="160"/>
      <c r="H11" s="160"/>
      <c r="I11" s="116"/>
      <c r="J11" s="161"/>
      <c r="K11" s="162">
        <f>J11/1.9</f>
        <v>0</v>
      </c>
      <c r="L11" s="163">
        <f>RANK(K11,$K$9:$K$12,0)</f>
        <v>1</v>
      </c>
      <c r="M11" s="161"/>
      <c r="N11" s="162">
        <f>M11/1.9</f>
        <v>0</v>
      </c>
      <c r="O11" s="163">
        <f>RANK(N11,$N$9:$N$12,0)</f>
        <v>1</v>
      </c>
      <c r="P11" s="161"/>
      <c r="Q11" s="162">
        <f>P11/1.9</f>
        <v>0</v>
      </c>
      <c r="R11" s="163">
        <f>RANK(Q11,$Q$9:$Q$12,0)</f>
        <v>1</v>
      </c>
      <c r="S11" s="163"/>
      <c r="T11" s="164">
        <f>P11+M11+J11</f>
        <v>0</v>
      </c>
      <c r="U11" s="165"/>
      <c r="V11" s="162">
        <f>(K11+N11+Q11)/3</f>
        <v>0</v>
      </c>
      <c r="W11" s="110"/>
    </row>
    <row r="12" spans="1:23" s="115" customFormat="1" ht="49.5" customHeight="1" hidden="1">
      <c r="A12" s="155">
        <f>RANK(V12,$V$9:$V$12)</f>
        <v>1</v>
      </c>
      <c r="B12" s="172"/>
      <c r="C12" s="173"/>
      <c r="D12" s="174"/>
      <c r="E12" s="175"/>
      <c r="F12" s="176"/>
      <c r="G12" s="177"/>
      <c r="H12" s="160"/>
      <c r="I12" s="116"/>
      <c r="J12" s="161"/>
      <c r="K12" s="162">
        <f>J12/1.9</f>
        <v>0</v>
      </c>
      <c r="L12" s="163">
        <f>RANK(K12,$K$9:$K$12,0)</f>
        <v>1</v>
      </c>
      <c r="M12" s="161"/>
      <c r="N12" s="162">
        <f>M12/1.9</f>
        <v>0</v>
      </c>
      <c r="O12" s="163">
        <f>RANK(N12,$N$9:$N$12,0)</f>
        <v>1</v>
      </c>
      <c r="P12" s="161"/>
      <c r="Q12" s="162">
        <f>P12/1.9</f>
        <v>0</v>
      </c>
      <c r="R12" s="163">
        <f>RANK(Q12,$Q$9:$Q$12,0)</f>
        <v>1</v>
      </c>
      <c r="S12" s="163"/>
      <c r="T12" s="164">
        <f>P12+M12+J12</f>
        <v>0</v>
      </c>
      <c r="U12" s="165"/>
      <c r="V12" s="162">
        <f>(K12+N12+Q12)/3</f>
        <v>0</v>
      </c>
      <c r="W12" s="110"/>
    </row>
    <row r="13" spans="1:24" s="115" customFormat="1" ht="30.75" customHeight="1">
      <c r="A13" s="374" t="s">
        <v>124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113"/>
      <c r="X13" s="111"/>
    </row>
    <row r="14" spans="1:24" s="115" customFormat="1" ht="30.75" customHeight="1">
      <c r="A14" s="373" t="s">
        <v>116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111"/>
    </row>
    <row r="15" spans="1:23" s="115" customFormat="1" ht="49.5" customHeight="1">
      <c r="A15" s="155">
        <f>RANK(V15,$V$15:$V$17)</f>
        <v>1</v>
      </c>
      <c r="B15" s="332" t="s">
        <v>135</v>
      </c>
      <c r="C15" s="333"/>
      <c r="D15" s="334" t="s">
        <v>18</v>
      </c>
      <c r="E15" s="216" t="s">
        <v>127</v>
      </c>
      <c r="F15" s="331" t="s">
        <v>37</v>
      </c>
      <c r="G15" s="335" t="s">
        <v>9</v>
      </c>
      <c r="H15" s="220" t="s">
        <v>6</v>
      </c>
      <c r="I15" s="116"/>
      <c r="J15" s="117">
        <v>130.5</v>
      </c>
      <c r="K15" s="162">
        <f>J15/1.9</f>
        <v>68.6842105263158</v>
      </c>
      <c r="L15" s="118">
        <f>RANK(K15,$K$15:$K$17,0)</f>
        <v>1</v>
      </c>
      <c r="M15" s="117">
        <v>132.5</v>
      </c>
      <c r="N15" s="162">
        <f>M15/1.9</f>
        <v>69.73684210526316</v>
      </c>
      <c r="O15" s="118">
        <f>RANK(N15,$N$15:$N$17,0)</f>
        <v>1</v>
      </c>
      <c r="P15" s="117">
        <v>125.5</v>
      </c>
      <c r="Q15" s="162">
        <f>P15/1.9</f>
        <v>66.05263157894737</v>
      </c>
      <c r="R15" s="118">
        <f>RANK(Q15,$Q$15:$Q$17,0)</f>
        <v>1</v>
      </c>
      <c r="S15" s="118"/>
      <c r="T15" s="119">
        <f>P15+M15+J15</f>
        <v>388.5</v>
      </c>
      <c r="U15" s="120"/>
      <c r="V15" s="162">
        <f>(K15+N15+Q15)/3</f>
        <v>68.15789473684211</v>
      </c>
      <c r="W15" s="111"/>
    </row>
    <row r="16" spans="1:23" s="115" customFormat="1" ht="49.5" customHeight="1">
      <c r="A16" s="155">
        <f>RANK(V16,$V$15:$V$17)</f>
        <v>2</v>
      </c>
      <c r="B16" s="207" t="s">
        <v>179</v>
      </c>
      <c r="C16" s="208"/>
      <c r="D16" s="209" t="s">
        <v>18</v>
      </c>
      <c r="E16" s="216" t="s">
        <v>180</v>
      </c>
      <c r="F16" s="331"/>
      <c r="G16" s="336" t="s">
        <v>9</v>
      </c>
      <c r="H16" s="218" t="s">
        <v>6</v>
      </c>
      <c r="I16" s="116"/>
      <c r="J16" s="117">
        <v>117.5</v>
      </c>
      <c r="K16" s="162">
        <f>J16/1.9</f>
        <v>61.8421052631579</v>
      </c>
      <c r="L16" s="118">
        <f>RANK(K16,$K$15:$K$17,0)</f>
        <v>2</v>
      </c>
      <c r="M16" s="117">
        <v>121</v>
      </c>
      <c r="N16" s="162">
        <f>M16/1.9</f>
        <v>63.684210526315795</v>
      </c>
      <c r="O16" s="118">
        <f>RANK(N16,$N$15:$N$17,0)</f>
        <v>2</v>
      </c>
      <c r="P16" s="117">
        <v>118</v>
      </c>
      <c r="Q16" s="162">
        <f>P16/1.9</f>
        <v>62.10526315789474</v>
      </c>
      <c r="R16" s="118">
        <f>RANK(Q16,$Q$15:$Q$17,0)</f>
        <v>2</v>
      </c>
      <c r="S16" s="118"/>
      <c r="T16" s="119">
        <f>P16+M16+J16</f>
        <v>356.5</v>
      </c>
      <c r="U16" s="120"/>
      <c r="V16" s="162">
        <f>(K16+N16+Q16)/3</f>
        <v>62.543859649122815</v>
      </c>
      <c r="W16" s="111"/>
    </row>
    <row r="17" spans="1:23" s="115" customFormat="1" ht="49.5" customHeight="1">
      <c r="A17" s="155">
        <f>RANK(V17,$V$15:$V$17)</f>
        <v>3</v>
      </c>
      <c r="B17" s="332" t="s">
        <v>181</v>
      </c>
      <c r="C17" s="333"/>
      <c r="D17" s="334"/>
      <c r="E17" s="207" t="s">
        <v>137</v>
      </c>
      <c r="F17" s="331" t="s">
        <v>156</v>
      </c>
      <c r="G17" s="218" t="s">
        <v>9</v>
      </c>
      <c r="H17" s="218" t="s">
        <v>6</v>
      </c>
      <c r="I17" s="116"/>
      <c r="J17" s="117">
        <v>116</v>
      </c>
      <c r="K17" s="162">
        <f>J17/1.9</f>
        <v>61.05263157894737</v>
      </c>
      <c r="L17" s="118">
        <f>RANK(K17,$K$15:$K$17,0)</f>
        <v>3</v>
      </c>
      <c r="M17" s="117">
        <v>115.5</v>
      </c>
      <c r="N17" s="162">
        <f>M17/1.9</f>
        <v>60.78947368421053</v>
      </c>
      <c r="O17" s="118">
        <f>RANK(N17,$N$15:$N$17,0)</f>
        <v>3</v>
      </c>
      <c r="P17" s="117">
        <v>111.5</v>
      </c>
      <c r="Q17" s="162">
        <f>P17/1.9</f>
        <v>58.684210526315795</v>
      </c>
      <c r="R17" s="118">
        <f>RANK(Q17,$Q$15:$Q$17,0)</f>
        <v>3</v>
      </c>
      <c r="S17" s="118">
        <v>1</v>
      </c>
      <c r="T17" s="119">
        <f>P17+M17+J17</f>
        <v>343</v>
      </c>
      <c r="U17" s="120"/>
      <c r="V17" s="162">
        <f>(K17+N17+Q17)/3</f>
        <v>60.17543859649123</v>
      </c>
      <c r="W17" s="111"/>
    </row>
    <row r="18" spans="1:24" s="115" customFormat="1" ht="30.75" customHeight="1">
      <c r="A18" s="373" t="s">
        <v>117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111"/>
    </row>
    <row r="19" spans="1:23" s="115" customFormat="1" ht="49.5" customHeight="1">
      <c r="A19" s="155">
        <f>RANK(V19,$V$19:$V$22)</f>
        <v>1</v>
      </c>
      <c r="B19" s="207" t="s">
        <v>136</v>
      </c>
      <c r="C19" s="208"/>
      <c r="D19" s="209" t="s">
        <v>18</v>
      </c>
      <c r="E19" s="207" t="s">
        <v>137</v>
      </c>
      <c r="F19" s="331" t="s">
        <v>156</v>
      </c>
      <c r="G19" s="218" t="s">
        <v>9</v>
      </c>
      <c r="H19" s="218" t="s">
        <v>6</v>
      </c>
      <c r="I19" s="116"/>
      <c r="J19" s="117">
        <v>131</v>
      </c>
      <c r="K19" s="162">
        <f>J19/1.9</f>
        <v>68.94736842105263</v>
      </c>
      <c r="L19" s="118">
        <f>RANK(K19,$K$19:$K$22,0)</f>
        <v>1</v>
      </c>
      <c r="M19" s="117">
        <v>119</v>
      </c>
      <c r="N19" s="162">
        <f>M19/1.9</f>
        <v>62.631578947368425</v>
      </c>
      <c r="O19" s="118">
        <f>RANK(N19,$N$19:$N$22,0)</f>
        <v>1</v>
      </c>
      <c r="P19" s="117">
        <v>119</v>
      </c>
      <c r="Q19" s="162">
        <f>P19/1.9</f>
        <v>62.631578947368425</v>
      </c>
      <c r="R19" s="118">
        <f>RANK(Q19,$Q$19:$Q$22,0)</f>
        <v>1</v>
      </c>
      <c r="S19" s="118"/>
      <c r="T19" s="119">
        <f>P19+M19+J19</f>
        <v>369</v>
      </c>
      <c r="U19" s="120"/>
      <c r="V19" s="162">
        <f>(K19+N19+Q19)/3</f>
        <v>64.73684210526316</v>
      </c>
      <c r="W19" s="111"/>
    </row>
    <row r="20" spans="1:23" s="115" customFormat="1" ht="49.5" customHeight="1" hidden="1">
      <c r="A20" s="155">
        <f>RANK(V20,$V$19:$V$22)</f>
        <v>2</v>
      </c>
      <c r="B20" s="282"/>
      <c r="C20" s="283"/>
      <c r="D20" s="284"/>
      <c r="E20" s="282"/>
      <c r="F20" s="283"/>
      <c r="G20" s="285"/>
      <c r="H20" s="285"/>
      <c r="I20" s="116"/>
      <c r="J20" s="117"/>
      <c r="K20" s="162">
        <f>J20/1.9</f>
        <v>0</v>
      </c>
      <c r="L20" s="118">
        <f>RANK(K20,$K$19:$K$22,0)</f>
        <v>2</v>
      </c>
      <c r="M20" s="117"/>
      <c r="N20" s="162">
        <f>M20/1.9</f>
        <v>0</v>
      </c>
      <c r="O20" s="118">
        <f>RANK(N20,$N$19:$N$22,0)</f>
        <v>2</v>
      </c>
      <c r="P20" s="117"/>
      <c r="Q20" s="162">
        <f>P20/1.9</f>
        <v>0</v>
      </c>
      <c r="R20" s="118">
        <f>RANK(Q20,$Q$19:$Q$22,0)</f>
        <v>2</v>
      </c>
      <c r="S20" s="118"/>
      <c r="T20" s="119">
        <f>P20+M20+J20</f>
        <v>0</v>
      </c>
      <c r="U20" s="120"/>
      <c r="V20" s="162">
        <f>(K20+N20+Q20)/3</f>
        <v>0</v>
      </c>
      <c r="W20" s="111"/>
    </row>
    <row r="21" spans="1:23" s="115" customFormat="1" ht="49.5" customHeight="1" hidden="1">
      <c r="A21" s="155">
        <f>RANK(V21,$V$19:$V$22)</f>
        <v>2</v>
      </c>
      <c r="B21" s="286"/>
      <c r="C21" s="286"/>
      <c r="D21" s="287"/>
      <c r="E21" s="288"/>
      <c r="F21" s="289"/>
      <c r="G21" s="285"/>
      <c r="H21" s="290"/>
      <c r="I21" s="116"/>
      <c r="J21" s="117"/>
      <c r="K21" s="162">
        <f>J21/1.9</f>
        <v>0</v>
      </c>
      <c r="L21" s="118">
        <f>RANK(K21,$K$19:$K$22,0)</f>
        <v>2</v>
      </c>
      <c r="M21" s="117"/>
      <c r="N21" s="162">
        <f>M21/1.9</f>
        <v>0</v>
      </c>
      <c r="O21" s="118">
        <f>RANK(N21,$N$19:$N$22,0)</f>
        <v>2</v>
      </c>
      <c r="P21" s="117"/>
      <c r="Q21" s="162">
        <f>P21/1.9</f>
        <v>0</v>
      </c>
      <c r="R21" s="118">
        <f>RANK(Q21,$Q$19:$Q$22,0)</f>
        <v>2</v>
      </c>
      <c r="S21" s="118"/>
      <c r="T21" s="119">
        <f>P21+M21+J21</f>
        <v>0</v>
      </c>
      <c r="U21" s="120"/>
      <c r="V21" s="162">
        <f>(K21+N21+Q21)/3</f>
        <v>0</v>
      </c>
      <c r="W21" s="111"/>
    </row>
    <row r="22" spans="1:23" s="115" customFormat="1" ht="49.5" customHeight="1" hidden="1">
      <c r="A22" s="155">
        <f>RANK(V22,$V$19:$V$22)</f>
        <v>2</v>
      </c>
      <c r="B22" s="210"/>
      <c r="C22" s="211"/>
      <c r="D22" s="212"/>
      <c r="E22" s="213"/>
      <c r="F22" s="185"/>
      <c r="G22" s="186"/>
      <c r="H22" s="186"/>
      <c r="I22" s="116"/>
      <c r="J22" s="117"/>
      <c r="K22" s="162">
        <f>J22/1.9</f>
        <v>0</v>
      </c>
      <c r="L22" s="118">
        <f>RANK(K22,$K$19:$K$22,0)</f>
        <v>2</v>
      </c>
      <c r="M22" s="117"/>
      <c r="N22" s="162">
        <f>M22/1.9</f>
        <v>0</v>
      </c>
      <c r="O22" s="118">
        <f>RANK(N22,$N$19:$N$22,0)</f>
        <v>2</v>
      </c>
      <c r="P22" s="117"/>
      <c r="Q22" s="162">
        <f>P22/1.9</f>
        <v>0</v>
      </c>
      <c r="R22" s="118">
        <f>RANK(Q22,$Q$19:$Q$22,0)</f>
        <v>2</v>
      </c>
      <c r="S22" s="118"/>
      <c r="T22" s="119">
        <f>P22+M22+J22</f>
        <v>0</v>
      </c>
      <c r="U22" s="120"/>
      <c r="V22" s="162">
        <f>(K22+N22+Q22)/3</f>
        <v>0</v>
      </c>
      <c r="W22" s="111"/>
    </row>
    <row r="23" spans="1:24" s="115" customFormat="1" ht="30.75" customHeight="1" hidden="1">
      <c r="A23" s="374" t="s">
        <v>125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126"/>
      <c r="X23" s="111"/>
    </row>
    <row r="24" spans="1:23" s="115" customFormat="1" ht="49.5" customHeight="1" hidden="1">
      <c r="A24" s="155">
        <f>RANK(V24,$V$24:$V$25)</f>
        <v>1</v>
      </c>
      <c r="B24" s="178"/>
      <c r="C24" s="179"/>
      <c r="D24" s="180"/>
      <c r="E24" s="178"/>
      <c r="F24" s="202"/>
      <c r="G24" s="182"/>
      <c r="H24" s="182"/>
      <c r="I24" s="116"/>
      <c r="J24" s="117"/>
      <c r="K24" s="162">
        <f>J24/1.2</f>
        <v>0</v>
      </c>
      <c r="L24" s="118">
        <f>RANK(K24,$K$24:$K$25,0)</f>
        <v>1</v>
      </c>
      <c r="M24" s="117"/>
      <c r="N24" s="162">
        <f>M24/1.2</f>
        <v>0</v>
      </c>
      <c r="O24" s="118">
        <f>RANK(N24,$N$24:$N$25,0)</f>
        <v>1</v>
      </c>
      <c r="P24" s="117"/>
      <c r="Q24" s="162">
        <f>P24/1.2</f>
        <v>0</v>
      </c>
      <c r="R24" s="118">
        <f>RANK(Q24,$Q$24:$Q$25,0)</f>
        <v>1</v>
      </c>
      <c r="S24" s="118"/>
      <c r="T24" s="119">
        <f>P24+M24+J24</f>
        <v>0</v>
      </c>
      <c r="U24" s="120"/>
      <c r="V24" s="162">
        <f>(K24+N24+Q24)/3</f>
        <v>0</v>
      </c>
      <c r="W24" s="114"/>
    </row>
    <row r="25" spans="1:23" s="115" customFormat="1" ht="49.5" customHeight="1" hidden="1">
      <c r="A25" s="155">
        <f>RANK(V25,$V$24:$V$25)</f>
        <v>1</v>
      </c>
      <c r="B25" s="291"/>
      <c r="C25" s="292"/>
      <c r="D25" s="287"/>
      <c r="E25" s="279"/>
      <c r="F25" s="280"/>
      <c r="G25" s="281"/>
      <c r="H25" s="281"/>
      <c r="I25" s="116"/>
      <c r="J25" s="117"/>
      <c r="K25" s="162">
        <f>J25/1.2</f>
        <v>0</v>
      </c>
      <c r="L25" s="118">
        <f>RANK(K25,$K$24:$K$25,0)</f>
        <v>1</v>
      </c>
      <c r="M25" s="117"/>
      <c r="N25" s="162">
        <f>M25/1.2</f>
        <v>0</v>
      </c>
      <c r="O25" s="118">
        <f>RANK(N25,$N$24:$N$25,0)</f>
        <v>1</v>
      </c>
      <c r="P25" s="117"/>
      <c r="Q25" s="162">
        <f>P25/1.2</f>
        <v>0</v>
      </c>
      <c r="R25" s="118">
        <f>RANK(Q25,$Q$24:$Q$25,0)</f>
        <v>1</v>
      </c>
      <c r="S25" s="118"/>
      <c r="T25" s="119">
        <f>P25+M25+J25</f>
        <v>0</v>
      </c>
      <c r="U25" s="120"/>
      <c r="V25" s="162">
        <f>(K25+N25+Q25)/3</f>
        <v>0</v>
      </c>
      <c r="W25" s="114"/>
    </row>
    <row r="26" spans="1:23" s="48" customFormat="1" ht="56.25" customHeight="1">
      <c r="A26" s="47" t="s">
        <v>93</v>
      </c>
      <c r="H26" s="49" t="s">
        <v>183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W26" s="50"/>
    </row>
    <row r="27" spans="1:23" s="48" customFormat="1" ht="57.75" customHeight="1">
      <c r="A27" s="47" t="s">
        <v>94</v>
      </c>
      <c r="H27" s="49" t="s">
        <v>95</v>
      </c>
      <c r="R27" s="47"/>
      <c r="W27" s="50"/>
    </row>
    <row r="28" ht="12.75">
      <c r="V28" s="94"/>
    </row>
  </sheetData>
  <sheetProtection selectLockedCells="1" selectUnlockedCells="1"/>
  <mergeCells count="26">
    <mergeCell ref="A2:W2"/>
    <mergeCell ref="A3:V3"/>
    <mergeCell ref="A4:W4"/>
    <mergeCell ref="A5:X5"/>
    <mergeCell ref="A6:E6"/>
    <mergeCell ref="R6:W6"/>
    <mergeCell ref="J7:L7"/>
    <mergeCell ref="M7:O7"/>
    <mergeCell ref="P7:R7"/>
    <mergeCell ref="S7:S8"/>
    <mergeCell ref="A7:A8"/>
    <mergeCell ref="B7:B8"/>
    <mergeCell ref="C7:C8"/>
    <mergeCell ref="D7:D8"/>
    <mergeCell ref="E7:E8"/>
    <mergeCell ref="F7:F8"/>
    <mergeCell ref="A18:W18"/>
    <mergeCell ref="A23:V23"/>
    <mergeCell ref="T7:T8"/>
    <mergeCell ref="U7:U8"/>
    <mergeCell ref="V7:V8"/>
    <mergeCell ref="W7:W8"/>
    <mergeCell ref="A13:V13"/>
    <mergeCell ref="A14:W14"/>
    <mergeCell ref="G7:G8"/>
    <mergeCell ref="H7:H8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6"/>
  <sheetViews>
    <sheetView view="pageBreakPreview" zoomScale="69" zoomScaleSheetLayoutView="69" zoomScalePageLayoutView="0" workbookViewId="0" topLeftCell="A19">
      <selection activeCell="E18" sqref="E18"/>
    </sheetView>
  </sheetViews>
  <sheetFormatPr defaultColWidth="10.66015625" defaultRowHeight="57" customHeight="1"/>
  <cols>
    <col min="1" max="1" width="6.16015625" style="130" customWidth="1"/>
    <col min="2" max="2" width="30.33203125" style="130" customWidth="1"/>
    <col min="3" max="3" width="0" style="130" hidden="1" customWidth="1"/>
    <col min="4" max="4" width="7" style="130" customWidth="1"/>
    <col min="5" max="5" width="57.33203125" style="130" customWidth="1"/>
    <col min="6" max="6" width="0" style="130" hidden="1" customWidth="1"/>
    <col min="7" max="7" width="0" style="131" hidden="1" customWidth="1"/>
    <col min="8" max="8" width="40.16015625" style="130" customWidth="1"/>
    <col min="9" max="9" width="10.16015625" style="132" customWidth="1"/>
    <col min="10" max="10" width="13.83203125" style="133" customWidth="1"/>
    <col min="11" max="11" width="8.33203125" style="130" customWidth="1"/>
    <col min="12" max="12" width="12.16015625" style="132" customWidth="1"/>
    <col min="13" max="13" width="12.5" style="133" customWidth="1"/>
    <col min="14" max="14" width="5.83203125" style="130" customWidth="1"/>
    <col min="15" max="15" width="13.16015625" style="132" customWidth="1"/>
    <col min="16" max="16" width="12.5" style="133" customWidth="1"/>
    <col min="17" max="17" width="6" style="130" customWidth="1"/>
    <col min="18" max="19" width="6.5" style="130" customWidth="1"/>
    <col min="20" max="20" width="10.16015625" style="130" customWidth="1"/>
    <col min="21" max="21" width="0" style="130" hidden="1" customWidth="1"/>
    <col min="22" max="22" width="15.33203125" style="133" customWidth="1"/>
    <col min="23" max="25" width="0" style="130" hidden="1" customWidth="1"/>
    <col min="26" max="16384" width="10.66015625" style="130" customWidth="1"/>
  </cols>
  <sheetData>
    <row r="1" spans="1:23" s="17" customFormat="1" ht="49.5" customHeight="1">
      <c r="A1" s="384" t="s">
        <v>184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</row>
    <row r="2" spans="1:25" s="19" customFormat="1" ht="27.75" customHeight="1" hidden="1">
      <c r="A2" s="413" t="s">
        <v>72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18"/>
      <c r="Y2" s="18"/>
    </row>
    <row r="3" spans="1:23" s="368" customFormat="1" ht="42.75" customHeight="1">
      <c r="A3" s="414" t="s">
        <v>75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</row>
    <row r="4" spans="1:24" s="369" customFormat="1" ht="34.5" customHeight="1">
      <c r="A4" s="391" t="s">
        <v>210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</row>
    <row r="5" spans="1:24" s="372" customFormat="1" ht="21.75" customHeight="1">
      <c r="A5" s="404" t="s">
        <v>6</v>
      </c>
      <c r="B5" s="404"/>
      <c r="C5" s="404"/>
      <c r="D5" s="404"/>
      <c r="E5" s="404"/>
      <c r="F5" s="370"/>
      <c r="G5" s="370"/>
      <c r="H5" s="370"/>
      <c r="I5" s="370"/>
      <c r="J5" s="371"/>
      <c r="K5" s="371"/>
      <c r="L5" s="371"/>
      <c r="M5" s="371"/>
      <c r="N5" s="371"/>
      <c r="O5" s="371"/>
      <c r="P5" s="371"/>
      <c r="Q5" s="371"/>
      <c r="R5" s="405" t="s">
        <v>182</v>
      </c>
      <c r="S5" s="405"/>
      <c r="T5" s="405"/>
      <c r="U5" s="405"/>
      <c r="V5" s="405"/>
      <c r="W5" s="405"/>
      <c r="X5" s="405"/>
    </row>
    <row r="6" spans="1:23" s="136" customFormat="1" ht="15" customHeight="1">
      <c r="A6" s="408" t="s">
        <v>77</v>
      </c>
      <c r="B6" s="398" t="s">
        <v>118</v>
      </c>
      <c r="C6" s="410" t="s">
        <v>79</v>
      </c>
      <c r="D6" s="410" t="s">
        <v>1</v>
      </c>
      <c r="E6" s="398" t="s">
        <v>119</v>
      </c>
      <c r="F6" s="398" t="s">
        <v>2</v>
      </c>
      <c r="G6" s="398" t="s">
        <v>3</v>
      </c>
      <c r="H6" s="400" t="s">
        <v>4</v>
      </c>
      <c r="I6" s="402" t="s">
        <v>113</v>
      </c>
      <c r="J6" s="402"/>
      <c r="K6" s="402"/>
      <c r="L6" s="403" t="s">
        <v>81</v>
      </c>
      <c r="M6" s="403"/>
      <c r="N6" s="403"/>
      <c r="O6" s="402" t="s">
        <v>82</v>
      </c>
      <c r="P6" s="402"/>
      <c r="Q6" s="402"/>
      <c r="R6" s="406" t="s">
        <v>83</v>
      </c>
      <c r="S6" s="406" t="s">
        <v>84</v>
      </c>
      <c r="T6" s="392" t="s">
        <v>85</v>
      </c>
      <c r="U6" s="392" t="s">
        <v>86</v>
      </c>
      <c r="V6" s="394" t="s">
        <v>87</v>
      </c>
      <c r="W6" s="396" t="s">
        <v>120</v>
      </c>
    </row>
    <row r="7" spans="1:25" s="136" customFormat="1" ht="51" customHeight="1">
      <c r="A7" s="409"/>
      <c r="B7" s="399"/>
      <c r="C7" s="411"/>
      <c r="D7" s="411"/>
      <c r="E7" s="399"/>
      <c r="F7" s="399"/>
      <c r="G7" s="399"/>
      <c r="H7" s="401"/>
      <c r="I7" s="321" t="s">
        <v>89</v>
      </c>
      <c r="J7" s="322" t="s">
        <v>90</v>
      </c>
      <c r="K7" s="323" t="s">
        <v>91</v>
      </c>
      <c r="L7" s="321" t="s">
        <v>89</v>
      </c>
      <c r="M7" s="322" t="s">
        <v>90</v>
      </c>
      <c r="N7" s="323" t="s">
        <v>91</v>
      </c>
      <c r="O7" s="321" t="s">
        <v>89</v>
      </c>
      <c r="P7" s="322" t="s">
        <v>90</v>
      </c>
      <c r="Q7" s="323" t="s">
        <v>91</v>
      </c>
      <c r="R7" s="407"/>
      <c r="S7" s="407"/>
      <c r="T7" s="393"/>
      <c r="U7" s="393"/>
      <c r="V7" s="395"/>
      <c r="W7" s="397"/>
      <c r="X7" s="324" t="s">
        <v>24</v>
      </c>
      <c r="Y7" s="137" t="s">
        <v>121</v>
      </c>
    </row>
    <row r="8" spans="1:24" s="135" customFormat="1" ht="35.25" customHeight="1">
      <c r="A8" s="390" t="s">
        <v>64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19"/>
      <c r="X8" s="320"/>
    </row>
    <row r="9" spans="1:25" s="140" customFormat="1" ht="39.75" customHeight="1">
      <c r="A9" s="312">
        <f>RANK(V9,$V$9:$V$11)</f>
        <v>1</v>
      </c>
      <c r="B9" s="337" t="s">
        <v>191</v>
      </c>
      <c r="C9" s="363" t="s">
        <v>61</v>
      </c>
      <c r="D9" s="341" t="s">
        <v>25</v>
      </c>
      <c r="E9" s="364" t="s">
        <v>192</v>
      </c>
      <c r="F9" s="365" t="s">
        <v>178</v>
      </c>
      <c r="G9" s="345" t="s">
        <v>52</v>
      </c>
      <c r="H9" s="341" t="s">
        <v>62</v>
      </c>
      <c r="I9" s="315">
        <v>250</v>
      </c>
      <c r="J9" s="313">
        <f>I9/3.8</f>
        <v>65.78947368421053</v>
      </c>
      <c r="K9" s="314">
        <f>RANK(J9,$J$9:$J$11)</f>
        <v>1</v>
      </c>
      <c r="L9" s="315">
        <v>255</v>
      </c>
      <c r="M9" s="313">
        <f>L9/3.8</f>
        <v>67.10526315789474</v>
      </c>
      <c r="N9" s="314">
        <f>RANK(M9,$M$9:$M$10)</f>
        <v>1</v>
      </c>
      <c r="O9" s="315">
        <v>257.5</v>
      </c>
      <c r="P9" s="313">
        <f>O9/3.8</f>
        <v>67.76315789473685</v>
      </c>
      <c r="Q9" s="314">
        <f>RANK(P9,$P$9:$P$11)</f>
        <v>1</v>
      </c>
      <c r="R9" s="314"/>
      <c r="S9" s="314"/>
      <c r="T9" s="316">
        <f>O9+L9+I9</f>
        <v>762.5</v>
      </c>
      <c r="U9" s="317"/>
      <c r="V9" s="318">
        <f>(J9+M9+P9)/3</f>
        <v>66.8859649122807</v>
      </c>
      <c r="W9" s="139"/>
      <c r="Y9" s="141"/>
    </row>
    <row r="10" spans="1:25" s="140" customFormat="1" ht="39.75" customHeight="1">
      <c r="A10" s="138">
        <f>RANK(V10,$V$9:$V$11)</f>
        <v>2</v>
      </c>
      <c r="B10" s="356" t="s">
        <v>189</v>
      </c>
      <c r="C10" s="357" t="s">
        <v>159</v>
      </c>
      <c r="D10" s="338" t="s">
        <v>24</v>
      </c>
      <c r="E10" s="358" t="s">
        <v>190</v>
      </c>
      <c r="F10" s="359" t="s">
        <v>160</v>
      </c>
      <c r="G10" s="360" t="s">
        <v>161</v>
      </c>
      <c r="H10" s="361" t="s">
        <v>40</v>
      </c>
      <c r="I10" s="315">
        <v>204.5</v>
      </c>
      <c r="J10" s="222">
        <f>I10/3.8</f>
        <v>53.81578947368421</v>
      </c>
      <c r="K10" s="223">
        <f>RANK(J10,$J$9:$J$11)</f>
        <v>2</v>
      </c>
      <c r="L10" s="224">
        <v>231</v>
      </c>
      <c r="M10" s="222">
        <f>L10/3.8</f>
        <v>60.78947368421053</v>
      </c>
      <c r="N10" s="314">
        <f>RANK(M10,$M$9:$M$10)</f>
        <v>2</v>
      </c>
      <c r="O10" s="224">
        <v>211</v>
      </c>
      <c r="P10" s="222">
        <f>O10/3.8</f>
        <v>55.526315789473685</v>
      </c>
      <c r="Q10" s="223">
        <f>RANK(P10,$P$9:$P$11)</f>
        <v>2</v>
      </c>
      <c r="R10" s="223"/>
      <c r="S10" s="223"/>
      <c r="T10" s="225">
        <f>O10+L10+I10</f>
        <v>646.5</v>
      </c>
      <c r="U10" s="226"/>
      <c r="V10" s="162">
        <f>(J10+M10+P10)/3</f>
        <v>56.71052631578948</v>
      </c>
      <c r="W10" s="139"/>
      <c r="Y10" s="141"/>
    </row>
    <row r="11" spans="1:25" s="140" customFormat="1" ht="54.75" customHeight="1" hidden="1">
      <c r="A11" s="297">
        <f>RANK(V11,$V$9:$V$11)</f>
        <v>3</v>
      </c>
      <c r="B11" s="298"/>
      <c r="C11" s="299"/>
      <c r="D11" s="300"/>
      <c r="E11" s="301"/>
      <c r="F11" s="302"/>
      <c r="G11" s="303"/>
      <c r="H11" s="304"/>
      <c r="I11" s="305"/>
      <c r="J11" s="306">
        <f>I11/3.8</f>
        <v>0</v>
      </c>
      <c r="K11" s="307">
        <f>RANK(J11,$J$9:$J$11)</f>
        <v>3</v>
      </c>
      <c r="L11" s="308"/>
      <c r="M11" s="306">
        <f>L11/3.8</f>
        <v>0</v>
      </c>
      <c r="N11" s="307">
        <f>RANK(M11,$M$9:$M$11)</f>
        <v>3</v>
      </c>
      <c r="O11" s="308"/>
      <c r="P11" s="306">
        <f>O11/3.8</f>
        <v>0</v>
      </c>
      <c r="Q11" s="307">
        <f>RANK(P11,$P$9:$P$11)</f>
        <v>3</v>
      </c>
      <c r="R11" s="307"/>
      <c r="S11" s="307"/>
      <c r="T11" s="309">
        <f>O11+L11+I11</f>
        <v>0</v>
      </c>
      <c r="U11" s="310"/>
      <c r="V11" s="311">
        <f>(J11+M11+P11)/3</f>
        <v>0</v>
      </c>
      <c r="W11" s="139"/>
      <c r="Y11" s="141"/>
    </row>
    <row r="12" spans="1:24" s="135" customFormat="1" ht="36" customHeight="1">
      <c r="A12" s="390" t="s">
        <v>128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19"/>
      <c r="X12" s="320"/>
    </row>
    <row r="13" spans="1:25" s="140" customFormat="1" ht="39.75" customHeight="1">
      <c r="A13" s="312">
        <f>RANK(V13,$V$13:$V$15)</f>
        <v>1</v>
      </c>
      <c r="B13" s="347" t="s">
        <v>185</v>
      </c>
      <c r="C13" s="348"/>
      <c r="D13" s="349" t="s">
        <v>25</v>
      </c>
      <c r="E13" s="350" t="s">
        <v>186</v>
      </c>
      <c r="F13" s="351"/>
      <c r="G13" s="352" t="s">
        <v>9</v>
      </c>
      <c r="H13" s="352" t="s">
        <v>6</v>
      </c>
      <c r="I13" s="315">
        <v>255</v>
      </c>
      <c r="J13" s="313">
        <f>I13/3.8</f>
        <v>67.10526315789474</v>
      </c>
      <c r="K13" s="314">
        <f>RANK(J13,$J$13:$J$15)</f>
        <v>1</v>
      </c>
      <c r="L13" s="315">
        <v>259</v>
      </c>
      <c r="M13" s="313">
        <f>L13/3.8</f>
        <v>68.15789473684211</v>
      </c>
      <c r="N13" s="314">
        <f>RANK(M13,$M$13:$M$15)</f>
        <v>1</v>
      </c>
      <c r="O13" s="315">
        <v>253</v>
      </c>
      <c r="P13" s="313">
        <f>O13/3.8</f>
        <v>66.57894736842105</v>
      </c>
      <c r="Q13" s="314">
        <f>RANK(P13,$P$13:$P$15)</f>
        <v>1</v>
      </c>
      <c r="R13" s="314"/>
      <c r="S13" s="314"/>
      <c r="T13" s="316">
        <f>O13+L13+I13</f>
        <v>767</v>
      </c>
      <c r="U13" s="317"/>
      <c r="V13" s="318">
        <f>(J13+M13+P13)/3</f>
        <v>67.28070175438597</v>
      </c>
      <c r="W13" s="139"/>
      <c r="Y13" s="141"/>
    </row>
    <row r="14" spans="1:25" s="140" customFormat="1" ht="39.75" customHeight="1">
      <c r="A14" s="138">
        <f>RANK(V14,$V$13:$V$15)</f>
        <v>2</v>
      </c>
      <c r="B14" s="342" t="s">
        <v>187</v>
      </c>
      <c r="C14" s="343" t="s">
        <v>172</v>
      </c>
      <c r="D14" s="344" t="s">
        <v>24</v>
      </c>
      <c r="E14" s="353" t="s">
        <v>188</v>
      </c>
      <c r="F14" s="354" t="s">
        <v>176</v>
      </c>
      <c r="G14" s="346" t="s">
        <v>174</v>
      </c>
      <c r="H14" s="355" t="s">
        <v>175</v>
      </c>
      <c r="I14" s="315">
        <v>223.5</v>
      </c>
      <c r="J14" s="313">
        <f>I14/3.8</f>
        <v>58.81578947368421</v>
      </c>
      <c r="K14" s="314">
        <f>RANK(J14,$J$13:$J$15)</f>
        <v>2</v>
      </c>
      <c r="L14" s="315">
        <v>235.5</v>
      </c>
      <c r="M14" s="313">
        <f>L14/3.8</f>
        <v>61.97368421052632</v>
      </c>
      <c r="N14" s="314">
        <f>RANK(M14,$M$13:$M$15)</f>
        <v>2</v>
      </c>
      <c r="O14" s="315">
        <v>221.5</v>
      </c>
      <c r="P14" s="313">
        <f>O14/3.8</f>
        <v>58.28947368421053</v>
      </c>
      <c r="Q14" s="314">
        <f>RANK(P14,$P$13:$P$15)</f>
        <v>2</v>
      </c>
      <c r="R14" s="314"/>
      <c r="S14" s="314"/>
      <c r="T14" s="316">
        <f>O14+L14+I14</f>
        <v>680.5</v>
      </c>
      <c r="U14" s="317"/>
      <c r="V14" s="318">
        <f>(J14+M14+P14)/3</f>
        <v>59.692982456140356</v>
      </c>
      <c r="W14" s="139"/>
      <c r="Y14" s="141"/>
    </row>
    <row r="15" spans="1:25" s="140" customFormat="1" ht="39.75" customHeight="1">
      <c r="A15" s="138">
        <f>RANK(V15,$V$13:$V$15)</f>
        <v>3</v>
      </c>
      <c r="B15" s="356" t="s">
        <v>189</v>
      </c>
      <c r="C15" s="357" t="s">
        <v>159</v>
      </c>
      <c r="D15" s="338" t="s">
        <v>24</v>
      </c>
      <c r="E15" s="358" t="s">
        <v>190</v>
      </c>
      <c r="F15" s="359" t="s">
        <v>160</v>
      </c>
      <c r="G15" s="360" t="s">
        <v>161</v>
      </c>
      <c r="H15" s="361" t="s">
        <v>40</v>
      </c>
      <c r="I15" s="315">
        <v>192.5</v>
      </c>
      <c r="J15" s="313">
        <f>I15/3.8</f>
        <v>50.65789473684211</v>
      </c>
      <c r="K15" s="314">
        <f>RANK(J15,$J$13:$J$15)</f>
        <v>3</v>
      </c>
      <c r="L15" s="315">
        <v>216</v>
      </c>
      <c r="M15" s="313">
        <f>L15/3.8</f>
        <v>56.8421052631579</v>
      </c>
      <c r="N15" s="314">
        <f>RANK(M15,$M$13:$M$15)</f>
        <v>3</v>
      </c>
      <c r="O15" s="315">
        <v>202</v>
      </c>
      <c r="P15" s="313">
        <f>O15/3.8</f>
        <v>53.15789473684211</v>
      </c>
      <c r="Q15" s="314">
        <f>RANK(P15,$P$13:$P$15)</f>
        <v>3</v>
      </c>
      <c r="R15" s="314"/>
      <c r="S15" s="314"/>
      <c r="T15" s="316">
        <f>O15+L15+I15</f>
        <v>610.5</v>
      </c>
      <c r="U15" s="317"/>
      <c r="V15" s="318">
        <f>(J15+M15+P15)/3</f>
        <v>53.55263157894737</v>
      </c>
      <c r="W15" s="139"/>
      <c r="Y15" s="141"/>
    </row>
    <row r="16" spans="1:23" s="135" customFormat="1" ht="34.5" customHeight="1">
      <c r="A16" s="412" t="s">
        <v>145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134"/>
    </row>
    <row r="17" spans="1:25" s="140" customFormat="1" ht="39.75" customHeight="1">
      <c r="A17" s="138">
        <f>RANK(V17,$V$17:$V$19)</f>
        <v>1</v>
      </c>
      <c r="B17" s="337" t="s">
        <v>195</v>
      </c>
      <c r="C17" s="367"/>
      <c r="D17" s="341" t="s">
        <v>24</v>
      </c>
      <c r="E17" s="339" t="s">
        <v>196</v>
      </c>
      <c r="F17" s="340" t="s">
        <v>148</v>
      </c>
      <c r="G17" s="366" t="s">
        <v>132</v>
      </c>
      <c r="H17" s="341" t="s">
        <v>6</v>
      </c>
      <c r="I17" s="224">
        <v>248</v>
      </c>
      <c r="J17" s="222">
        <f>I17/3.7</f>
        <v>67.02702702702702</v>
      </c>
      <c r="K17" s="223">
        <f>RANK(J17,$J$17:$J$18)</f>
        <v>1</v>
      </c>
      <c r="L17" s="224">
        <v>252.5</v>
      </c>
      <c r="M17" s="222">
        <f>L17/3.7</f>
        <v>68.24324324324324</v>
      </c>
      <c r="N17" s="223">
        <f>RANK(M17,$M$17:$M$18)</f>
        <v>1</v>
      </c>
      <c r="O17" s="224">
        <v>244.5</v>
      </c>
      <c r="P17" s="222">
        <f>O17/3.7</f>
        <v>66.08108108108108</v>
      </c>
      <c r="Q17" s="223">
        <f>RANK(P17,$P$17:$P$18)</f>
        <v>1</v>
      </c>
      <c r="R17" s="223"/>
      <c r="S17" s="223"/>
      <c r="T17" s="225">
        <f>O17+L17+I17</f>
        <v>745</v>
      </c>
      <c r="U17" s="226"/>
      <c r="V17" s="162">
        <f>(J17+M17+P17)/3</f>
        <v>67.11711711711712</v>
      </c>
      <c r="W17" s="139"/>
      <c r="Y17" s="141"/>
    </row>
    <row r="18" spans="1:25" s="140" customFormat="1" ht="39.75" customHeight="1">
      <c r="A18" s="138">
        <f>RANK(V18,$V$17:$V$19)</f>
        <v>2</v>
      </c>
      <c r="B18" s="337" t="s">
        <v>194</v>
      </c>
      <c r="C18" s="363"/>
      <c r="D18" s="341"/>
      <c r="E18" s="364" t="s">
        <v>211</v>
      </c>
      <c r="F18" s="365" t="s">
        <v>202</v>
      </c>
      <c r="G18" s="345" t="s">
        <v>201</v>
      </c>
      <c r="H18" s="341" t="s">
        <v>158</v>
      </c>
      <c r="I18" s="224">
        <v>224.5</v>
      </c>
      <c r="J18" s="222">
        <f>I18/3.7</f>
        <v>60.67567567567567</v>
      </c>
      <c r="K18" s="223">
        <f>RANK(J18,$J$17:$J$18)</f>
        <v>2</v>
      </c>
      <c r="L18" s="224">
        <v>230.5</v>
      </c>
      <c r="M18" s="222">
        <f>L18/3.7</f>
        <v>62.29729729729729</v>
      </c>
      <c r="N18" s="223">
        <f>RANK(M18,$M$17:$M$18)</f>
        <v>2</v>
      </c>
      <c r="O18" s="224">
        <v>228.5</v>
      </c>
      <c r="P18" s="222">
        <f>O18/3.7</f>
        <v>61.75675675675675</v>
      </c>
      <c r="Q18" s="223">
        <f>RANK(P18,$P$17:$P$18)</f>
        <v>2</v>
      </c>
      <c r="R18" s="223"/>
      <c r="S18" s="223">
        <v>1</v>
      </c>
      <c r="T18" s="225">
        <f>O18+L18+I18</f>
        <v>683.5</v>
      </c>
      <c r="U18" s="226"/>
      <c r="V18" s="162">
        <f>(J18+M18+P18)/3</f>
        <v>61.57657657657657</v>
      </c>
      <c r="W18" s="139"/>
      <c r="Y18" s="141"/>
    </row>
    <row r="19" spans="1:25" s="140" customFormat="1" ht="39.75" customHeight="1">
      <c r="A19" s="138" t="s">
        <v>122</v>
      </c>
      <c r="B19" s="337" t="s">
        <v>191</v>
      </c>
      <c r="C19" s="363" t="s">
        <v>61</v>
      </c>
      <c r="D19" s="341" t="s">
        <v>25</v>
      </c>
      <c r="E19" s="364" t="s">
        <v>211</v>
      </c>
      <c r="F19" s="365" t="s">
        <v>202</v>
      </c>
      <c r="G19" s="345" t="s">
        <v>201</v>
      </c>
      <c r="H19" s="341" t="s">
        <v>158</v>
      </c>
      <c r="I19" s="224">
        <v>235.5</v>
      </c>
      <c r="J19" s="222">
        <f>I19/3.7-1.5</f>
        <v>62.148648648648646</v>
      </c>
      <c r="K19" s="223"/>
      <c r="L19" s="224">
        <v>236</v>
      </c>
      <c r="M19" s="222">
        <f>L19/3.7-1.5</f>
        <v>62.28378378378378</v>
      </c>
      <c r="N19" s="223"/>
      <c r="O19" s="224">
        <v>224</v>
      </c>
      <c r="P19" s="222">
        <f>O19/3.7-1.5</f>
        <v>59.04054054054054</v>
      </c>
      <c r="Q19" s="223"/>
      <c r="R19" s="223">
        <v>2</v>
      </c>
      <c r="S19" s="223"/>
      <c r="T19" s="225">
        <f>O19+L19+I19</f>
        <v>695.5</v>
      </c>
      <c r="U19" s="226"/>
      <c r="V19" s="162">
        <f>(J19+M19+P19)/3</f>
        <v>61.15765765765766</v>
      </c>
      <c r="W19" s="139"/>
      <c r="Y19" s="141"/>
    </row>
    <row r="20" spans="1:24" s="135" customFormat="1" ht="30.75" customHeight="1">
      <c r="A20" s="390" t="s">
        <v>193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19"/>
      <c r="X20" s="320"/>
    </row>
    <row r="21" spans="1:25" s="140" customFormat="1" ht="45.75" customHeight="1">
      <c r="A21" s="312"/>
      <c r="B21" s="342" t="s">
        <v>198</v>
      </c>
      <c r="C21" s="343"/>
      <c r="D21" s="341" t="s">
        <v>24</v>
      </c>
      <c r="E21" s="339" t="s">
        <v>199</v>
      </c>
      <c r="F21" s="340" t="s">
        <v>149</v>
      </c>
      <c r="G21" s="355" t="s">
        <v>9</v>
      </c>
      <c r="H21" s="341" t="s">
        <v>6</v>
      </c>
      <c r="I21" s="315">
        <v>251.5</v>
      </c>
      <c r="J21" s="313">
        <f>I21/3.8</f>
        <v>66.1842105263158</v>
      </c>
      <c r="K21" s="314"/>
      <c r="L21" s="315">
        <v>264</v>
      </c>
      <c r="M21" s="313">
        <f>L21/3.8</f>
        <v>69.47368421052632</v>
      </c>
      <c r="N21" s="314"/>
      <c r="O21" s="315">
        <v>251.5</v>
      </c>
      <c r="P21" s="313">
        <f>O21/3.8</f>
        <v>66.1842105263158</v>
      </c>
      <c r="Q21" s="314"/>
      <c r="R21" s="314"/>
      <c r="S21" s="314"/>
      <c r="T21" s="316">
        <f>O21+L21+I21</f>
        <v>767</v>
      </c>
      <c r="U21" s="317"/>
      <c r="V21" s="318">
        <f>(J21+M21+P21)/3</f>
        <v>67.28070175438597</v>
      </c>
      <c r="W21" s="139"/>
      <c r="Y21" s="141"/>
    </row>
    <row r="22" spans="1:24" s="135" customFormat="1" ht="35.25" customHeight="1">
      <c r="A22" s="390" t="s">
        <v>197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19"/>
      <c r="X22" s="320"/>
    </row>
    <row r="23" spans="1:25" s="140" customFormat="1" ht="45.75" customHeight="1">
      <c r="A23" s="312"/>
      <c r="B23" s="342" t="s">
        <v>187</v>
      </c>
      <c r="C23" s="343" t="s">
        <v>172</v>
      </c>
      <c r="D23" s="344" t="s">
        <v>24</v>
      </c>
      <c r="E23" s="353" t="s">
        <v>200</v>
      </c>
      <c r="F23" s="340" t="s">
        <v>173</v>
      </c>
      <c r="G23" s="341" t="s">
        <v>174</v>
      </c>
      <c r="H23" s="355" t="s">
        <v>175</v>
      </c>
      <c r="I23" s="315">
        <v>293.5</v>
      </c>
      <c r="J23" s="313">
        <f>I23/5</f>
        <v>58.7</v>
      </c>
      <c r="K23" s="314"/>
      <c r="L23" s="315">
        <v>321</v>
      </c>
      <c r="M23" s="313">
        <f>L23/5</f>
        <v>64.2</v>
      </c>
      <c r="N23" s="314"/>
      <c r="O23" s="315">
        <v>295</v>
      </c>
      <c r="P23" s="313">
        <f>O23/5</f>
        <v>59</v>
      </c>
      <c r="Q23" s="314"/>
      <c r="R23" s="314">
        <v>1</v>
      </c>
      <c r="S23" s="314"/>
      <c r="T23" s="316">
        <f>O23+L23+I23</f>
        <v>909.5</v>
      </c>
      <c r="U23" s="317"/>
      <c r="V23" s="318">
        <f>(J23+M23+P23)/3-2</f>
        <v>58.63333333333333</v>
      </c>
      <c r="W23" s="139"/>
      <c r="Y23" s="141"/>
    </row>
    <row r="24" spans="1:23" s="48" customFormat="1" ht="47.25" customHeight="1">
      <c r="A24" s="47" t="s">
        <v>93</v>
      </c>
      <c r="H24" s="49" t="s">
        <v>183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W24" s="50"/>
    </row>
    <row r="25" spans="1:23" s="48" customFormat="1" ht="47.25" customHeight="1">
      <c r="A25" s="47" t="s">
        <v>94</v>
      </c>
      <c r="H25" s="49" t="s">
        <v>95</v>
      </c>
      <c r="R25" s="47"/>
      <c r="W25" s="50"/>
    </row>
    <row r="26" spans="2:22" s="142" customFormat="1" ht="60.75" customHeight="1">
      <c r="B26" s="143"/>
      <c r="C26" s="144"/>
      <c r="D26" s="145"/>
      <c r="E26" s="145"/>
      <c r="F26" s="145"/>
      <c r="H26" s="146"/>
      <c r="I26" s="147"/>
      <c r="J26" s="148"/>
      <c r="L26" s="147"/>
      <c r="M26" s="148"/>
      <c r="O26" s="147"/>
      <c r="P26" s="148"/>
      <c r="V26" s="148"/>
    </row>
  </sheetData>
  <sheetProtection selectLockedCells="1" selectUnlockedCells="1"/>
  <mergeCells count="28">
    <mergeCell ref="S6:S7"/>
    <mergeCell ref="A16:V16"/>
    <mergeCell ref="A20:V20"/>
    <mergeCell ref="A12:V12"/>
    <mergeCell ref="A1:W1"/>
    <mergeCell ref="A2:W2"/>
    <mergeCell ref="A8:V8"/>
    <mergeCell ref="A3:W3"/>
    <mergeCell ref="O6:Q6"/>
    <mergeCell ref="A5:E5"/>
    <mergeCell ref="R5:X5"/>
    <mergeCell ref="R6:R7"/>
    <mergeCell ref="A6:A7"/>
    <mergeCell ref="B6:B7"/>
    <mergeCell ref="C6:C7"/>
    <mergeCell ref="D6:D7"/>
    <mergeCell ref="E6:E7"/>
    <mergeCell ref="F6:F7"/>
    <mergeCell ref="A22:V22"/>
    <mergeCell ref="A4:X4"/>
    <mergeCell ref="T6:T7"/>
    <mergeCell ref="U6:U7"/>
    <mergeCell ref="V6:V7"/>
    <mergeCell ref="W6:W7"/>
    <mergeCell ref="G6:G7"/>
    <mergeCell ref="H6:H7"/>
    <mergeCell ref="I6:K6"/>
    <mergeCell ref="L6:N6"/>
  </mergeCells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21"/>
  <sheetViews>
    <sheetView view="pageBreakPreview" zoomScale="85" zoomScaleNormal="70" zoomScaleSheetLayoutView="85" zoomScalePageLayoutView="0" workbookViewId="0" topLeftCell="A17">
      <selection activeCell="A10" sqref="A10:IV17"/>
    </sheetView>
  </sheetViews>
  <sheetFormatPr defaultColWidth="10.66015625" defaultRowHeight="12.75"/>
  <cols>
    <col min="1" max="1" width="5.83203125" style="1" customWidth="1"/>
    <col min="2" max="2" width="24.66015625" style="1" customWidth="1"/>
    <col min="3" max="3" width="0" style="1" hidden="1" customWidth="1"/>
    <col min="4" max="4" width="6.33203125" style="2" customWidth="1"/>
    <col min="5" max="5" width="43.5" style="3" customWidth="1"/>
    <col min="6" max="6" width="0" style="1" hidden="1" customWidth="1"/>
    <col min="7" max="7" width="0" style="2" hidden="1" customWidth="1"/>
    <col min="8" max="8" width="29" style="1" customWidth="1"/>
    <col min="9" max="9" width="0" style="1" hidden="1" customWidth="1"/>
    <col min="10" max="10" width="9.66015625" style="4" customWidth="1"/>
    <col min="11" max="11" width="13.83203125" style="5" customWidth="1"/>
    <col min="12" max="12" width="5.83203125" style="1" customWidth="1"/>
    <col min="13" max="13" width="9.16015625" style="4" customWidth="1"/>
    <col min="14" max="14" width="11.83203125" style="5" customWidth="1"/>
    <col min="15" max="15" width="5.83203125" style="1" customWidth="1"/>
    <col min="16" max="16" width="10.16015625" style="4" customWidth="1"/>
    <col min="17" max="17" width="12" style="5" customWidth="1"/>
    <col min="18" max="18" width="6" style="1" customWidth="1"/>
    <col min="19" max="20" width="7" style="1" customWidth="1"/>
    <col min="21" max="21" width="10.16015625" style="1" customWidth="1"/>
    <col min="22" max="22" width="0" style="1" hidden="1" customWidth="1"/>
    <col min="23" max="23" width="11.5" style="5" customWidth="1"/>
    <col min="24" max="27" width="0" style="1" hidden="1" customWidth="1"/>
    <col min="28" max="16384" width="10.66015625" style="1" customWidth="1"/>
  </cols>
  <sheetData>
    <row r="1" spans="1:36" s="15" customFormat="1" ht="14.25" hidden="1">
      <c r="A1" s="6" t="s">
        <v>65</v>
      </c>
      <c r="B1" s="7"/>
      <c r="C1" s="6" t="s">
        <v>66</v>
      </c>
      <c r="D1" s="8"/>
      <c r="E1" s="9"/>
      <c r="F1" s="6" t="s">
        <v>67</v>
      </c>
      <c r="G1" s="10"/>
      <c r="H1" s="7"/>
      <c r="I1" s="7"/>
      <c r="J1" s="11"/>
      <c r="K1" s="12" t="s">
        <v>68</v>
      </c>
      <c r="L1" s="13"/>
      <c r="M1" s="11"/>
      <c r="N1" s="12" t="s">
        <v>69</v>
      </c>
      <c r="O1" s="13"/>
      <c r="P1" s="11"/>
      <c r="Q1" s="12" t="s">
        <v>70</v>
      </c>
      <c r="R1" s="13"/>
      <c r="S1" s="13"/>
      <c r="T1" s="13"/>
      <c r="U1" s="13"/>
      <c r="V1" s="13"/>
      <c r="W1" s="14" t="s">
        <v>71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J1" s="16"/>
    </row>
    <row r="2" spans="1:23" s="17" customFormat="1" ht="29.25" customHeight="1">
      <c r="A2" s="384" t="s">
        <v>184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</row>
    <row r="3" spans="1:25" s="19" customFormat="1" ht="29.25" customHeight="1" hidden="1">
      <c r="A3" s="385" t="s">
        <v>72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18"/>
      <c r="Y3" s="18"/>
    </row>
    <row r="4" spans="1:25" s="20" customFormat="1" ht="27" customHeight="1">
      <c r="A4" s="374" t="s">
        <v>138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25"/>
      <c r="Y4" s="22" t="s">
        <v>74</v>
      </c>
    </row>
    <row r="5" spans="1:25" s="23" customFormat="1" ht="29.25" customHeight="1">
      <c r="A5" s="415" t="s">
        <v>75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22" t="s">
        <v>76</v>
      </c>
    </row>
    <row r="6" spans="1:24" s="24" customFormat="1" ht="34.5" customHeight="1">
      <c r="A6" s="387" t="s">
        <v>203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</row>
    <row r="7" spans="1:24" s="28" customFormat="1" ht="21.75" customHeight="1" thickBot="1">
      <c r="A7" s="416" t="s">
        <v>6</v>
      </c>
      <c r="B7" s="416"/>
      <c r="C7" s="416"/>
      <c r="D7" s="416"/>
      <c r="E7" s="416"/>
      <c r="F7" s="25"/>
      <c r="G7" s="25"/>
      <c r="H7" s="26"/>
      <c r="I7" s="26"/>
      <c r="J7" s="27"/>
      <c r="K7" s="27"/>
      <c r="L7" s="27"/>
      <c r="M7" s="27"/>
      <c r="N7" s="27"/>
      <c r="O7" s="27"/>
      <c r="P7" s="27"/>
      <c r="R7" s="417" t="s">
        <v>182</v>
      </c>
      <c r="S7" s="417"/>
      <c r="T7" s="417"/>
      <c r="U7" s="417"/>
      <c r="V7" s="417"/>
      <c r="W7" s="417"/>
      <c r="X7" s="29"/>
    </row>
    <row r="8" spans="1:24" s="31" customFormat="1" ht="13.5" customHeight="1" thickBot="1">
      <c r="A8" s="419" t="s">
        <v>77</v>
      </c>
      <c r="B8" s="420" t="s">
        <v>78</v>
      </c>
      <c r="C8" s="421" t="s">
        <v>79</v>
      </c>
      <c r="D8" s="421" t="s">
        <v>1</v>
      </c>
      <c r="E8" s="420" t="s">
        <v>80</v>
      </c>
      <c r="F8" s="420" t="s">
        <v>2</v>
      </c>
      <c r="G8" s="420" t="s">
        <v>3</v>
      </c>
      <c r="H8" s="426" t="s">
        <v>4</v>
      </c>
      <c r="I8" s="30"/>
      <c r="J8" s="427" t="s">
        <v>113</v>
      </c>
      <c r="K8" s="427"/>
      <c r="L8" s="427"/>
      <c r="M8" s="428" t="s">
        <v>81</v>
      </c>
      <c r="N8" s="428"/>
      <c r="O8" s="428"/>
      <c r="P8" s="429" t="s">
        <v>82</v>
      </c>
      <c r="Q8" s="429"/>
      <c r="R8" s="429"/>
      <c r="S8" s="418" t="s">
        <v>83</v>
      </c>
      <c r="T8" s="418" t="s">
        <v>84</v>
      </c>
      <c r="U8" s="422" t="s">
        <v>85</v>
      </c>
      <c r="V8" s="423" t="s">
        <v>86</v>
      </c>
      <c r="W8" s="424" t="s">
        <v>87</v>
      </c>
      <c r="X8" s="425" t="s">
        <v>88</v>
      </c>
    </row>
    <row r="9" spans="1:24" s="31" customFormat="1" ht="34.5" customHeight="1" thickBot="1">
      <c r="A9" s="419"/>
      <c r="B9" s="420"/>
      <c r="C9" s="421"/>
      <c r="D9" s="421"/>
      <c r="E9" s="420"/>
      <c r="F9" s="420"/>
      <c r="G9" s="420"/>
      <c r="H9" s="426"/>
      <c r="I9" s="32"/>
      <c r="J9" s="33" t="s">
        <v>89</v>
      </c>
      <c r="K9" s="34" t="s">
        <v>90</v>
      </c>
      <c r="L9" s="35" t="s">
        <v>91</v>
      </c>
      <c r="M9" s="33" t="s">
        <v>89</v>
      </c>
      <c r="N9" s="34" t="s">
        <v>90</v>
      </c>
      <c r="O9" s="35" t="s">
        <v>91</v>
      </c>
      <c r="P9" s="33" t="s">
        <v>89</v>
      </c>
      <c r="Q9" s="34" t="s">
        <v>90</v>
      </c>
      <c r="R9" s="127" t="s">
        <v>91</v>
      </c>
      <c r="S9" s="418"/>
      <c r="T9" s="418"/>
      <c r="U9" s="422"/>
      <c r="V9" s="423"/>
      <c r="W9" s="424"/>
      <c r="X9" s="425"/>
    </row>
    <row r="10" spans="1:24" s="129" customFormat="1" ht="44.25" customHeight="1">
      <c r="A10" s="37">
        <f>RANK(W10,$W$10:$W$14)</f>
        <v>1</v>
      </c>
      <c r="B10" s="188" t="s">
        <v>212</v>
      </c>
      <c r="C10" s="179"/>
      <c r="D10" s="180"/>
      <c r="E10" s="187" t="s">
        <v>47</v>
      </c>
      <c r="F10" s="202"/>
      <c r="G10" s="183" t="s">
        <v>9</v>
      </c>
      <c r="H10" s="186" t="s">
        <v>6</v>
      </c>
      <c r="I10" s="128"/>
      <c r="J10" s="121">
        <v>200.5</v>
      </c>
      <c r="K10" s="125">
        <f>J10/3.1</f>
        <v>64.6774193548387</v>
      </c>
      <c r="L10" s="122">
        <f>RANK(K10,K$10:K$14,0)</f>
        <v>2</v>
      </c>
      <c r="M10" s="121">
        <v>202</v>
      </c>
      <c r="N10" s="125">
        <f>M10/3.1</f>
        <v>65.16129032258064</v>
      </c>
      <c r="O10" s="122">
        <f>RANK(N10,N$10:N$14,0)</f>
        <v>1</v>
      </c>
      <c r="P10" s="121">
        <v>200</v>
      </c>
      <c r="Q10" s="125">
        <f>P10/3.1</f>
        <v>64.51612903225806</v>
      </c>
      <c r="R10" s="122">
        <f>RANK(Q10,Q$10:Q$14,0)</f>
        <v>1</v>
      </c>
      <c r="S10" s="122"/>
      <c r="T10" s="122"/>
      <c r="U10" s="123">
        <f>P10+M10+J10</f>
        <v>602.5</v>
      </c>
      <c r="V10" s="124"/>
      <c r="W10" s="125">
        <f>(K10+N10+Q10)/3</f>
        <v>64.78494623655912</v>
      </c>
      <c r="X10" s="128"/>
    </row>
    <row r="11" spans="1:24" s="129" customFormat="1" ht="44.25" customHeight="1">
      <c r="A11" s="37">
        <f>RANK(W11,$W$10:$W$14)</f>
        <v>2</v>
      </c>
      <c r="B11" s="205" t="s">
        <v>17</v>
      </c>
      <c r="C11" s="190"/>
      <c r="D11" s="183"/>
      <c r="E11" s="198" t="s">
        <v>63</v>
      </c>
      <c r="F11" s="199"/>
      <c r="G11" s="186" t="s">
        <v>9</v>
      </c>
      <c r="H11" s="191" t="s">
        <v>6</v>
      </c>
      <c r="I11" s="128"/>
      <c r="J11" s="121">
        <v>201.5</v>
      </c>
      <c r="K11" s="125">
        <f>J11/3.1</f>
        <v>65</v>
      </c>
      <c r="L11" s="122">
        <f>RANK(K11,K$10:K$14,0)</f>
        <v>1</v>
      </c>
      <c r="M11" s="121">
        <v>200</v>
      </c>
      <c r="N11" s="125">
        <f>M11/3.1</f>
        <v>64.51612903225806</v>
      </c>
      <c r="O11" s="122">
        <f>RANK(N11,N$10:N$14,0)</f>
        <v>2</v>
      </c>
      <c r="P11" s="121">
        <v>195</v>
      </c>
      <c r="Q11" s="125">
        <f>P11/3.1</f>
        <v>62.90322580645161</v>
      </c>
      <c r="R11" s="122">
        <f>RANK(Q11,Q$10:Q$14,0)</f>
        <v>3</v>
      </c>
      <c r="S11" s="122"/>
      <c r="T11" s="122"/>
      <c r="U11" s="123">
        <f>P11+M11+J11</f>
        <v>596.5</v>
      </c>
      <c r="V11" s="124"/>
      <c r="W11" s="125">
        <f>(K11+N11+Q11)/3</f>
        <v>64.13978494623656</v>
      </c>
      <c r="X11" s="128"/>
    </row>
    <row r="12" spans="1:24" s="129" customFormat="1" ht="44.25" customHeight="1">
      <c r="A12" s="37">
        <f>RANK(W12,$W$10:$W$14)</f>
        <v>3</v>
      </c>
      <c r="B12" s="275" t="s">
        <v>14</v>
      </c>
      <c r="C12" s="276"/>
      <c r="D12" s="277"/>
      <c r="E12" s="187" t="s">
        <v>15</v>
      </c>
      <c r="F12" s="202" t="s">
        <v>16</v>
      </c>
      <c r="G12" s="186" t="s">
        <v>9</v>
      </c>
      <c r="H12" s="186" t="s">
        <v>6</v>
      </c>
      <c r="I12" s="128"/>
      <c r="J12" s="121">
        <v>188</v>
      </c>
      <c r="K12" s="125">
        <f>J12/3.1</f>
        <v>60.64516129032258</v>
      </c>
      <c r="L12" s="122">
        <f>RANK(K12,K$10:K$14,0)</f>
        <v>3</v>
      </c>
      <c r="M12" s="121">
        <v>195.5</v>
      </c>
      <c r="N12" s="125">
        <f>M12/3.1</f>
        <v>63.064516129032256</v>
      </c>
      <c r="O12" s="122">
        <f>RANK(N12,N$10:N$14,0)</f>
        <v>3</v>
      </c>
      <c r="P12" s="121">
        <v>195.5</v>
      </c>
      <c r="Q12" s="125">
        <f>P12/3.1</f>
        <v>63.064516129032256</v>
      </c>
      <c r="R12" s="122">
        <f>RANK(Q12,Q$10:Q$14,0)</f>
        <v>2</v>
      </c>
      <c r="S12" s="122"/>
      <c r="T12" s="122"/>
      <c r="U12" s="123">
        <f>P12+M12+J12</f>
        <v>579</v>
      </c>
      <c r="V12" s="124"/>
      <c r="W12" s="125">
        <f>(K12+N12+Q12)/3</f>
        <v>62.258064516129025</v>
      </c>
      <c r="X12" s="128"/>
    </row>
    <row r="13" spans="1:24" s="129" customFormat="1" ht="44.25" customHeight="1">
      <c r="A13" s="37">
        <f>RANK(W13,$W$10:$W$14)</f>
        <v>4</v>
      </c>
      <c r="B13" s="178" t="s">
        <v>49</v>
      </c>
      <c r="C13" s="193"/>
      <c r="D13" s="180"/>
      <c r="E13" s="188" t="s">
        <v>50</v>
      </c>
      <c r="F13" s="202"/>
      <c r="G13" s="186" t="s">
        <v>9</v>
      </c>
      <c r="H13" s="192" t="s">
        <v>6</v>
      </c>
      <c r="I13" s="128"/>
      <c r="J13" s="121">
        <v>186.5</v>
      </c>
      <c r="K13" s="125">
        <f>J13/3.1</f>
        <v>60.16129032258064</v>
      </c>
      <c r="L13" s="122">
        <f>RANK(K13,K$10:K$14,0)</f>
        <v>4</v>
      </c>
      <c r="M13" s="121">
        <v>189.5</v>
      </c>
      <c r="N13" s="125">
        <f>M13/3.1</f>
        <v>61.12903225806451</v>
      </c>
      <c r="O13" s="122">
        <f>RANK(N13,N$10:N$14,0)</f>
        <v>4</v>
      </c>
      <c r="P13" s="121">
        <v>168</v>
      </c>
      <c r="Q13" s="125">
        <f>P13/3.1</f>
        <v>54.193548387096776</v>
      </c>
      <c r="R13" s="122">
        <f>RANK(Q13,Q$10:Q$14,0)</f>
        <v>5</v>
      </c>
      <c r="S13" s="122"/>
      <c r="T13" s="122"/>
      <c r="U13" s="123">
        <f>P13+M13+J13</f>
        <v>544</v>
      </c>
      <c r="V13" s="124"/>
      <c r="W13" s="125">
        <f>(K13+N13+Q13)/3</f>
        <v>58.494623655913976</v>
      </c>
      <c r="X13" s="128"/>
    </row>
    <row r="14" spans="1:24" s="129" customFormat="1" ht="44.25" customHeight="1">
      <c r="A14" s="37">
        <f>RANK(W14,$W$10:$W$14)</f>
        <v>5</v>
      </c>
      <c r="B14" s="178" t="s">
        <v>22</v>
      </c>
      <c r="C14" s="179"/>
      <c r="D14" s="180" t="s">
        <v>18</v>
      </c>
      <c r="E14" s="187" t="s">
        <v>23</v>
      </c>
      <c r="F14" s="185"/>
      <c r="G14" s="186" t="s">
        <v>9</v>
      </c>
      <c r="H14" s="186" t="s">
        <v>6</v>
      </c>
      <c r="I14" s="128"/>
      <c r="J14" s="121">
        <v>168</v>
      </c>
      <c r="K14" s="125">
        <f>J14/3.1</f>
        <v>54.193548387096776</v>
      </c>
      <c r="L14" s="122">
        <f>RANK(K14,K$10:K$14,0)</f>
        <v>5</v>
      </c>
      <c r="M14" s="121">
        <v>187.5</v>
      </c>
      <c r="N14" s="125">
        <f>M14/3.1</f>
        <v>60.483870967741936</v>
      </c>
      <c r="O14" s="122">
        <f>RANK(N14,N$10:N$14,0)</f>
        <v>5</v>
      </c>
      <c r="P14" s="121">
        <v>182.5</v>
      </c>
      <c r="Q14" s="125">
        <f>P14/3.1</f>
        <v>58.87096774193548</v>
      </c>
      <c r="R14" s="122">
        <f>RANK(Q14,Q$10:Q$14,0)</f>
        <v>4</v>
      </c>
      <c r="S14" s="122"/>
      <c r="T14" s="122"/>
      <c r="U14" s="123">
        <f>P14+M14+J14</f>
        <v>538</v>
      </c>
      <c r="V14" s="124"/>
      <c r="W14" s="125">
        <f>(K14+N14+Q14)/3</f>
        <v>57.8494623655914</v>
      </c>
      <c r="X14" s="128"/>
    </row>
    <row r="15" spans="1:24" s="129" customFormat="1" ht="44.25" customHeight="1">
      <c r="A15" s="37" t="s">
        <v>122</v>
      </c>
      <c r="B15" s="187" t="s">
        <v>55</v>
      </c>
      <c r="C15" s="193"/>
      <c r="D15" s="194" t="s">
        <v>24</v>
      </c>
      <c r="E15" s="188" t="s">
        <v>56</v>
      </c>
      <c r="F15" s="185"/>
      <c r="G15" s="183" t="s">
        <v>9</v>
      </c>
      <c r="H15" s="186" t="s">
        <v>6</v>
      </c>
      <c r="I15" s="128"/>
      <c r="J15" s="121">
        <v>207.5</v>
      </c>
      <c r="K15" s="125">
        <f>J15/3.1</f>
        <v>66.93548387096774</v>
      </c>
      <c r="L15" s="122"/>
      <c r="M15" s="121">
        <v>210.5</v>
      </c>
      <c r="N15" s="125">
        <f>M15/3.1</f>
        <v>67.90322580645162</v>
      </c>
      <c r="O15" s="122"/>
      <c r="P15" s="121">
        <v>209.5</v>
      </c>
      <c r="Q15" s="125">
        <f>P15/3.1</f>
        <v>67.58064516129032</v>
      </c>
      <c r="R15" s="122"/>
      <c r="S15" s="122"/>
      <c r="T15" s="122"/>
      <c r="U15" s="123">
        <f>P15+M15+J15</f>
        <v>627.5</v>
      </c>
      <c r="V15" s="124"/>
      <c r="W15" s="125">
        <f>(K15+N15+Q15)/3</f>
        <v>67.4731182795699</v>
      </c>
      <c r="X15" s="128"/>
    </row>
    <row r="16" spans="1:24" s="129" customFormat="1" ht="44.25" customHeight="1">
      <c r="A16" s="37" t="s">
        <v>122</v>
      </c>
      <c r="B16" s="187" t="s">
        <v>55</v>
      </c>
      <c r="C16" s="193"/>
      <c r="D16" s="183" t="s">
        <v>24</v>
      </c>
      <c r="E16" s="200" t="s">
        <v>133</v>
      </c>
      <c r="F16" s="201"/>
      <c r="G16" s="183" t="s">
        <v>9</v>
      </c>
      <c r="H16" s="186" t="s">
        <v>6</v>
      </c>
      <c r="I16" s="128"/>
      <c r="J16" s="121">
        <v>211.5</v>
      </c>
      <c r="K16" s="125">
        <f>J16/3.1</f>
        <v>68.2258064516129</v>
      </c>
      <c r="L16" s="122"/>
      <c r="M16" s="121">
        <v>204.5</v>
      </c>
      <c r="N16" s="125">
        <f>M16/3.1</f>
        <v>65.96774193548387</v>
      </c>
      <c r="O16" s="122"/>
      <c r="P16" s="121">
        <v>201.5</v>
      </c>
      <c r="Q16" s="125">
        <f>P16/3.1</f>
        <v>65</v>
      </c>
      <c r="R16" s="122"/>
      <c r="S16" s="122"/>
      <c r="T16" s="122"/>
      <c r="U16" s="123">
        <f>P16+M16+J16</f>
        <v>617.5</v>
      </c>
      <c r="V16" s="124"/>
      <c r="W16" s="125">
        <f>(K16+N16+Q16)/3</f>
        <v>66.39784946236558</v>
      </c>
      <c r="X16" s="293"/>
    </row>
    <row r="17" spans="1:24" s="129" customFormat="1" ht="44.25" customHeight="1">
      <c r="A17" s="37" t="s">
        <v>122</v>
      </c>
      <c r="B17" s="195" t="s">
        <v>53</v>
      </c>
      <c r="C17" s="197"/>
      <c r="D17" s="196" t="s">
        <v>24</v>
      </c>
      <c r="E17" s="188" t="s">
        <v>54</v>
      </c>
      <c r="F17" s="179"/>
      <c r="G17" s="182" t="s">
        <v>9</v>
      </c>
      <c r="H17" s="182" t="s">
        <v>6</v>
      </c>
      <c r="I17" s="128"/>
      <c r="J17" s="121">
        <v>190</v>
      </c>
      <c r="K17" s="125">
        <f>J17/3.1</f>
        <v>61.29032258064516</v>
      </c>
      <c r="L17" s="122"/>
      <c r="M17" s="121">
        <v>192</v>
      </c>
      <c r="N17" s="125">
        <f>M17/3.1</f>
        <v>61.93548387096774</v>
      </c>
      <c r="O17" s="122"/>
      <c r="P17" s="121">
        <v>185.5</v>
      </c>
      <c r="Q17" s="125">
        <f>P17/3.1</f>
        <v>59.83870967741935</v>
      </c>
      <c r="R17" s="122"/>
      <c r="S17" s="122"/>
      <c r="T17" s="122"/>
      <c r="U17" s="123">
        <f>P17+M17+J17</f>
        <v>567.5</v>
      </c>
      <c r="V17" s="124"/>
      <c r="W17" s="125">
        <f>(K17+N17+Q17)/3</f>
        <v>61.02150537634409</v>
      </c>
      <c r="X17" s="293"/>
    </row>
    <row r="18" spans="1:23" s="45" customFormat="1" ht="61.5" customHeight="1">
      <c r="A18" s="47" t="s">
        <v>93</v>
      </c>
      <c r="H18" s="49" t="s">
        <v>183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W18" s="46"/>
    </row>
    <row r="19" spans="1:23" s="48" customFormat="1" ht="61.5" customHeight="1">
      <c r="A19" s="47" t="s">
        <v>94</v>
      </c>
      <c r="H19" s="49" t="s">
        <v>95</v>
      </c>
      <c r="R19" s="47"/>
      <c r="W19" s="50"/>
    </row>
    <row r="20" spans="1:24" s="52" customFormat="1" ht="39" customHeight="1" hidden="1">
      <c r="A20" s="51" t="s">
        <v>96</v>
      </c>
      <c r="C20" s="53"/>
      <c r="D20" s="53"/>
      <c r="F20" s="53"/>
      <c r="G20" s="53"/>
      <c r="H20" s="54" t="s">
        <v>97</v>
      </c>
      <c r="I20" s="54"/>
      <c r="J20" s="55"/>
      <c r="L20" s="56"/>
      <c r="M20" s="57"/>
      <c r="N20" s="58"/>
      <c r="O20" s="56"/>
      <c r="P20" s="57"/>
      <c r="Q20" s="58"/>
      <c r="R20" s="56"/>
      <c r="S20" s="56"/>
      <c r="T20" s="56"/>
      <c r="U20" s="56"/>
      <c r="V20" s="56"/>
      <c r="W20" s="56"/>
      <c r="X20" s="56"/>
    </row>
    <row r="21" ht="12.75">
      <c r="W21" s="1"/>
    </row>
  </sheetData>
  <sheetProtection selectLockedCells="1" selectUnlockedCells="1"/>
  <mergeCells count="24">
    <mergeCell ref="T8:T9"/>
    <mergeCell ref="U8:U9"/>
    <mergeCell ref="V8:V9"/>
    <mergeCell ref="W8:W9"/>
    <mergeCell ref="X8:X9"/>
    <mergeCell ref="G8:G9"/>
    <mergeCell ref="H8:H9"/>
    <mergeCell ref="J8:L8"/>
    <mergeCell ref="M8:O8"/>
    <mergeCell ref="P8:R8"/>
    <mergeCell ref="S8:S9"/>
    <mergeCell ref="A8:A9"/>
    <mergeCell ref="B8:B9"/>
    <mergeCell ref="C8:C9"/>
    <mergeCell ref="D8:D9"/>
    <mergeCell ref="E8:E9"/>
    <mergeCell ref="F8:F9"/>
    <mergeCell ref="A2:W2"/>
    <mergeCell ref="A3:W3"/>
    <mergeCell ref="A4:W4"/>
    <mergeCell ref="A5:X5"/>
    <mergeCell ref="A6:X6"/>
    <mergeCell ref="A7:E7"/>
    <mergeCell ref="R7:W7"/>
  </mergeCells>
  <printOptions horizontalCentered="1"/>
  <pageMargins left="0" right="0" top="0" bottom="0" header="0.5118055555555555" footer="0.511805555555555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Y31"/>
  <sheetViews>
    <sheetView view="pageBreakPreview" zoomScale="84" zoomScaleNormal="70" zoomScaleSheetLayoutView="84" zoomScalePageLayoutView="0" workbookViewId="0" topLeftCell="A20">
      <selection activeCell="X2" sqref="X1:AF16384"/>
    </sheetView>
  </sheetViews>
  <sheetFormatPr defaultColWidth="10.66015625" defaultRowHeight="12.75"/>
  <cols>
    <col min="1" max="1" width="6.83203125" style="1" customWidth="1"/>
    <col min="2" max="2" width="24.66015625" style="1" customWidth="1"/>
    <col min="3" max="3" width="0" style="1" hidden="1" customWidth="1"/>
    <col min="4" max="4" width="6.33203125" style="2" customWidth="1"/>
    <col min="5" max="5" width="47.33203125" style="3" customWidth="1"/>
    <col min="6" max="6" width="0" style="1" hidden="1" customWidth="1"/>
    <col min="7" max="7" width="0" style="2" hidden="1" customWidth="1"/>
    <col min="8" max="8" width="29" style="1" customWidth="1"/>
    <col min="9" max="9" width="8.33203125" style="4" customWidth="1"/>
    <col min="10" max="10" width="11.5" style="5" bestFit="1" customWidth="1"/>
    <col min="11" max="11" width="5.83203125" style="1" customWidth="1"/>
    <col min="12" max="12" width="9.16015625" style="4" customWidth="1"/>
    <col min="13" max="13" width="11.83203125" style="5" customWidth="1"/>
    <col min="14" max="14" width="5.83203125" style="1" customWidth="1"/>
    <col min="15" max="15" width="8.66015625" style="4" customWidth="1"/>
    <col min="16" max="16" width="11" style="5" customWidth="1"/>
    <col min="17" max="17" width="6" style="1" customWidth="1"/>
    <col min="18" max="19" width="4.5" style="1" customWidth="1"/>
    <col min="20" max="20" width="8.83203125" style="1" customWidth="1"/>
    <col min="21" max="21" width="0" style="1" hidden="1" customWidth="1"/>
    <col min="22" max="22" width="12.16015625" style="5" customWidth="1"/>
    <col min="23" max="23" width="7.16015625" style="1" customWidth="1"/>
    <col min="24" max="16384" width="10.66015625" style="1" customWidth="1"/>
  </cols>
  <sheetData>
    <row r="1" spans="1:25" s="15" customFormat="1" ht="14.25" hidden="1">
      <c r="A1" s="6" t="s">
        <v>65</v>
      </c>
      <c r="B1" s="7"/>
      <c r="C1" s="6" t="s">
        <v>66</v>
      </c>
      <c r="D1" s="8"/>
      <c r="E1" s="9"/>
      <c r="F1" s="6" t="s">
        <v>67</v>
      </c>
      <c r="G1" s="10"/>
      <c r="H1" s="7"/>
      <c r="I1" s="11"/>
      <c r="J1" s="12" t="s">
        <v>68</v>
      </c>
      <c r="K1" s="13"/>
      <c r="L1" s="11"/>
      <c r="M1" s="12" t="s">
        <v>69</v>
      </c>
      <c r="N1" s="13"/>
      <c r="O1" s="11"/>
      <c r="P1" s="12" t="s">
        <v>70</v>
      </c>
      <c r="Q1" s="13"/>
      <c r="R1" s="13"/>
      <c r="S1" s="13"/>
      <c r="T1" s="13"/>
      <c r="U1" s="13"/>
      <c r="V1" s="14" t="s">
        <v>71</v>
      </c>
      <c r="Y1" s="16"/>
    </row>
    <row r="2" spans="1:22" s="17" customFormat="1" ht="27.75" customHeight="1">
      <c r="A2" s="384" t="s">
        <v>184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</row>
    <row r="3" spans="1:23" s="19" customFormat="1" ht="18" customHeight="1" hidden="1">
      <c r="A3" s="385" t="s">
        <v>72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8"/>
    </row>
    <row r="4" spans="1:22" s="20" customFormat="1" ht="24" customHeight="1">
      <c r="A4" s="432" t="s">
        <v>73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</row>
    <row r="5" spans="1:23" s="23" customFormat="1" ht="20.25" customHeight="1">
      <c r="A5" s="415" t="s">
        <v>75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</row>
    <row r="6" spans="1:23" s="465" customFormat="1" ht="24" customHeight="1">
      <c r="A6" s="464" t="s">
        <v>213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</row>
    <row r="7" spans="1:23" s="28" customFormat="1" ht="21.75" customHeight="1">
      <c r="A7" s="416" t="s">
        <v>6</v>
      </c>
      <c r="B7" s="416"/>
      <c r="C7" s="416"/>
      <c r="D7" s="416"/>
      <c r="E7" s="416"/>
      <c r="F7" s="25"/>
      <c r="G7" s="25"/>
      <c r="H7" s="26"/>
      <c r="I7" s="27"/>
      <c r="J7" s="27"/>
      <c r="K7" s="27"/>
      <c r="L7" s="27"/>
      <c r="M7" s="27"/>
      <c r="N7" s="27"/>
      <c r="O7" s="27"/>
      <c r="Q7" s="417" t="s">
        <v>182</v>
      </c>
      <c r="R7" s="417"/>
      <c r="S7" s="417"/>
      <c r="T7" s="417"/>
      <c r="U7" s="417"/>
      <c r="V7" s="417"/>
      <c r="W7" s="29"/>
    </row>
    <row r="8" spans="1:23" s="31" customFormat="1" ht="13.5" customHeight="1">
      <c r="A8" s="419" t="s">
        <v>77</v>
      </c>
      <c r="B8" s="420" t="s">
        <v>78</v>
      </c>
      <c r="C8" s="421" t="s">
        <v>79</v>
      </c>
      <c r="D8" s="421" t="s">
        <v>1</v>
      </c>
      <c r="E8" s="420" t="s">
        <v>80</v>
      </c>
      <c r="F8" s="420" t="s">
        <v>2</v>
      </c>
      <c r="G8" s="420" t="s">
        <v>3</v>
      </c>
      <c r="H8" s="426" t="s">
        <v>4</v>
      </c>
      <c r="I8" s="427" t="s">
        <v>113</v>
      </c>
      <c r="J8" s="427"/>
      <c r="K8" s="427"/>
      <c r="L8" s="428" t="s">
        <v>81</v>
      </c>
      <c r="M8" s="428"/>
      <c r="N8" s="428"/>
      <c r="O8" s="427" t="s">
        <v>82</v>
      </c>
      <c r="P8" s="427"/>
      <c r="Q8" s="427"/>
      <c r="R8" s="431" t="s">
        <v>83</v>
      </c>
      <c r="S8" s="406" t="s">
        <v>84</v>
      </c>
      <c r="T8" s="422" t="s">
        <v>85</v>
      </c>
      <c r="U8" s="423" t="s">
        <v>86</v>
      </c>
      <c r="V8" s="424" t="s">
        <v>87</v>
      </c>
      <c r="W8" s="418" t="s">
        <v>88</v>
      </c>
    </row>
    <row r="9" spans="1:23" s="31" customFormat="1" ht="34.5" customHeight="1">
      <c r="A9" s="419"/>
      <c r="B9" s="420"/>
      <c r="C9" s="421"/>
      <c r="D9" s="421"/>
      <c r="E9" s="420"/>
      <c r="F9" s="420"/>
      <c r="G9" s="420"/>
      <c r="H9" s="426"/>
      <c r="I9" s="33" t="s">
        <v>89</v>
      </c>
      <c r="J9" s="34" t="s">
        <v>90</v>
      </c>
      <c r="K9" s="35" t="s">
        <v>91</v>
      </c>
      <c r="L9" s="33" t="s">
        <v>89</v>
      </c>
      <c r="M9" s="34" t="s">
        <v>90</v>
      </c>
      <c r="N9" s="35" t="s">
        <v>91</v>
      </c>
      <c r="O9" s="33" t="s">
        <v>89</v>
      </c>
      <c r="P9" s="34" t="s">
        <v>90</v>
      </c>
      <c r="Q9" s="35" t="s">
        <v>91</v>
      </c>
      <c r="R9" s="431"/>
      <c r="S9" s="406"/>
      <c r="T9" s="422"/>
      <c r="U9" s="423"/>
      <c r="V9" s="424"/>
      <c r="W9" s="418"/>
    </row>
    <row r="10" spans="1:23" s="31" customFormat="1" ht="27" customHeight="1">
      <c r="A10" s="430" t="s">
        <v>126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36"/>
    </row>
    <row r="11" spans="1:23" s="43" customFormat="1" ht="33" customHeight="1">
      <c r="A11" s="37">
        <f>RANK(V11,$V$11:$V$17)</f>
        <v>1</v>
      </c>
      <c r="B11" s="187" t="s">
        <v>10</v>
      </c>
      <c r="C11" s="193"/>
      <c r="D11" s="180"/>
      <c r="E11" s="178" t="s">
        <v>11</v>
      </c>
      <c r="F11" s="202" t="s">
        <v>151</v>
      </c>
      <c r="G11" s="186" t="s">
        <v>12</v>
      </c>
      <c r="H11" s="186" t="s">
        <v>6</v>
      </c>
      <c r="I11" s="38">
        <v>181</v>
      </c>
      <c r="J11" s="39">
        <f>I11/2.6</f>
        <v>69.61538461538461</v>
      </c>
      <c r="K11" s="40">
        <f>RANK(J11,$J$11:$J$17,0)</f>
        <v>1</v>
      </c>
      <c r="L11" s="38">
        <v>179</v>
      </c>
      <c r="M11" s="39">
        <f>L11/2.6</f>
        <v>68.84615384615384</v>
      </c>
      <c r="N11" s="40">
        <f>RANK(M11,$M$11:$M$17,0)</f>
        <v>1</v>
      </c>
      <c r="O11" s="38">
        <v>175.5</v>
      </c>
      <c r="P11" s="39">
        <f>O11/2.6</f>
        <v>67.5</v>
      </c>
      <c r="Q11" s="40">
        <f>RANK(P11,$P$11:$P$17,0)</f>
        <v>2</v>
      </c>
      <c r="R11" s="40"/>
      <c r="S11" s="40"/>
      <c r="T11" s="41">
        <f>O11+L11+I11</f>
        <v>535.5</v>
      </c>
      <c r="U11" s="42"/>
      <c r="V11" s="39">
        <f>(J11+M11+P11)/3</f>
        <v>68.65384615384615</v>
      </c>
      <c r="W11" s="21" t="s">
        <v>42</v>
      </c>
    </row>
    <row r="12" spans="1:23" s="43" customFormat="1" ht="33" customHeight="1">
      <c r="A12" s="37">
        <f>RANK(V12,$V$11:$V$17)</f>
        <v>2</v>
      </c>
      <c r="B12" s="187" t="s">
        <v>10</v>
      </c>
      <c r="C12" s="193"/>
      <c r="D12" s="180"/>
      <c r="E12" s="187" t="s">
        <v>13</v>
      </c>
      <c r="F12" s="199"/>
      <c r="G12" s="186" t="s">
        <v>9</v>
      </c>
      <c r="H12" s="182" t="s">
        <v>6</v>
      </c>
      <c r="I12" s="38">
        <v>181</v>
      </c>
      <c r="J12" s="39">
        <f>I12/2.6</f>
        <v>69.61538461538461</v>
      </c>
      <c r="K12" s="40">
        <f>RANK(J12,$J$11:$J$17,0)</f>
        <v>1</v>
      </c>
      <c r="L12" s="38">
        <v>172</v>
      </c>
      <c r="M12" s="39">
        <f>L12/2.6</f>
        <v>66.15384615384615</v>
      </c>
      <c r="N12" s="40">
        <f>RANK(M12,$M$11:$M$17,0)</f>
        <v>3</v>
      </c>
      <c r="O12" s="38">
        <v>177.5</v>
      </c>
      <c r="P12" s="39">
        <f>O12/2.6</f>
        <v>68.26923076923077</v>
      </c>
      <c r="Q12" s="40">
        <f>RANK(P12,$P$11:$P$17,0)</f>
        <v>1</v>
      </c>
      <c r="R12" s="40"/>
      <c r="S12" s="40"/>
      <c r="T12" s="41">
        <f>O12+L12+I12</f>
        <v>530.5</v>
      </c>
      <c r="U12" s="42"/>
      <c r="V12" s="39">
        <f>(J12+M12+P12)/3</f>
        <v>68.01282051282051</v>
      </c>
      <c r="W12" s="21" t="s">
        <v>42</v>
      </c>
    </row>
    <row r="13" spans="1:23" s="43" customFormat="1" ht="33" customHeight="1">
      <c r="A13" s="37">
        <f>RANK(V13,$V$11:$V$17)</f>
        <v>3</v>
      </c>
      <c r="B13" s="178" t="s">
        <v>26</v>
      </c>
      <c r="C13" s="203"/>
      <c r="D13" s="192">
        <v>2</v>
      </c>
      <c r="E13" s="187" t="s">
        <v>27</v>
      </c>
      <c r="F13" s="202" t="s">
        <v>152</v>
      </c>
      <c r="G13" s="204" t="s">
        <v>28</v>
      </c>
      <c r="H13" s="182" t="s">
        <v>6</v>
      </c>
      <c r="I13" s="38">
        <v>172.5</v>
      </c>
      <c r="J13" s="39">
        <f>I13/2.6</f>
        <v>66.34615384615384</v>
      </c>
      <c r="K13" s="40">
        <f>RANK(J13,$J$11:$J$17,0)</f>
        <v>3</v>
      </c>
      <c r="L13" s="38">
        <v>174.5</v>
      </c>
      <c r="M13" s="39">
        <f>L13/2.6</f>
        <v>67.11538461538461</v>
      </c>
      <c r="N13" s="40">
        <f>RANK(M13,$M$11:$M$17,0)</f>
        <v>2</v>
      </c>
      <c r="O13" s="38">
        <v>170.5</v>
      </c>
      <c r="P13" s="39">
        <f>O13/2.6</f>
        <v>65.57692307692308</v>
      </c>
      <c r="Q13" s="40">
        <f>RANK(P13,$P$11:$P$17,0)</f>
        <v>4</v>
      </c>
      <c r="R13" s="40"/>
      <c r="S13" s="40"/>
      <c r="T13" s="41">
        <f>O13+L13+I13</f>
        <v>517.5</v>
      </c>
      <c r="U13" s="42"/>
      <c r="V13" s="39">
        <f>(J13+M13+P13)/3</f>
        <v>66.34615384615385</v>
      </c>
      <c r="W13" s="21" t="s">
        <v>42</v>
      </c>
    </row>
    <row r="14" spans="1:23" s="43" customFormat="1" ht="33" customHeight="1">
      <c r="A14" s="37">
        <f>RANK(V14,$V$11:$V$17)</f>
        <v>4</v>
      </c>
      <c r="B14" s="178" t="s">
        <v>26</v>
      </c>
      <c r="C14" s="179"/>
      <c r="D14" s="180">
        <v>2</v>
      </c>
      <c r="E14" s="187" t="s">
        <v>51</v>
      </c>
      <c r="F14" s="202"/>
      <c r="G14" s="181" t="s">
        <v>9</v>
      </c>
      <c r="H14" s="182" t="s">
        <v>6</v>
      </c>
      <c r="I14" s="38">
        <v>170</v>
      </c>
      <c r="J14" s="39">
        <f>I14/2.6</f>
        <v>65.38461538461539</v>
      </c>
      <c r="K14" s="40">
        <f>RANK(J14,$J$11:$J$17,0)</f>
        <v>4</v>
      </c>
      <c r="L14" s="38">
        <v>169.5</v>
      </c>
      <c r="M14" s="39">
        <f>L14/2.6</f>
        <v>65.1923076923077</v>
      </c>
      <c r="N14" s="40">
        <f>RANK(M14,$M$11:$M$17,0)</f>
        <v>4</v>
      </c>
      <c r="O14" s="38">
        <v>171.5</v>
      </c>
      <c r="P14" s="39">
        <f>O14/2.6</f>
        <v>65.96153846153845</v>
      </c>
      <c r="Q14" s="40">
        <f>RANK(P14,$P$11:$P$17,0)</f>
        <v>3</v>
      </c>
      <c r="R14" s="40"/>
      <c r="S14" s="40"/>
      <c r="T14" s="41">
        <f>O14+L14+I14</f>
        <v>511</v>
      </c>
      <c r="U14" s="42"/>
      <c r="V14" s="39">
        <f>(J14+M14+P14)/3</f>
        <v>65.51282051282051</v>
      </c>
      <c r="W14" s="21" t="s">
        <v>42</v>
      </c>
    </row>
    <row r="15" spans="1:23" s="43" customFormat="1" ht="33" customHeight="1">
      <c r="A15" s="37">
        <f>RANK(V15,$V$11:$V$17)</f>
        <v>5</v>
      </c>
      <c r="B15" s="178" t="s">
        <v>29</v>
      </c>
      <c r="C15" s="179"/>
      <c r="D15" s="180"/>
      <c r="E15" s="178" t="s">
        <v>8</v>
      </c>
      <c r="F15" s="202" t="s">
        <v>150</v>
      </c>
      <c r="G15" s="183" t="s">
        <v>9</v>
      </c>
      <c r="H15" s="182" t="s">
        <v>6</v>
      </c>
      <c r="I15" s="38">
        <v>166.5</v>
      </c>
      <c r="J15" s="39">
        <f>I15/2.6</f>
        <v>64.03846153846153</v>
      </c>
      <c r="K15" s="40">
        <f>RANK(J15,$J$11:$J$17,0)</f>
        <v>5</v>
      </c>
      <c r="L15" s="38">
        <v>165.5</v>
      </c>
      <c r="M15" s="39">
        <f>L15/2.6</f>
        <v>63.65384615384615</v>
      </c>
      <c r="N15" s="40">
        <f>RANK(M15,$M$11:$M$17,0)</f>
        <v>5</v>
      </c>
      <c r="O15" s="38">
        <v>165</v>
      </c>
      <c r="P15" s="39">
        <f>O15/2.6</f>
        <v>63.46153846153846</v>
      </c>
      <c r="Q15" s="40">
        <f>RANK(P15,$P$11:$P$17,0)</f>
        <v>5</v>
      </c>
      <c r="R15" s="40"/>
      <c r="S15" s="40"/>
      <c r="T15" s="41">
        <f>O15+L15+I15</f>
        <v>497</v>
      </c>
      <c r="U15" s="42"/>
      <c r="V15" s="39">
        <f>(J15+M15+P15)/3</f>
        <v>63.71794871794871</v>
      </c>
      <c r="W15" s="21" t="s">
        <v>42</v>
      </c>
    </row>
    <row r="16" spans="1:23" s="43" customFormat="1" ht="33" customHeight="1">
      <c r="A16" s="37">
        <f>RANK(V16,$V$11:$V$17)</f>
        <v>6</v>
      </c>
      <c r="B16" s="187" t="s">
        <v>41</v>
      </c>
      <c r="C16" s="179"/>
      <c r="D16" s="180" t="s">
        <v>42</v>
      </c>
      <c r="E16" s="187" t="s">
        <v>170</v>
      </c>
      <c r="F16" s="202"/>
      <c r="G16" s="186" t="s">
        <v>9</v>
      </c>
      <c r="H16" s="186" t="s">
        <v>6</v>
      </c>
      <c r="I16" s="38">
        <v>158.5</v>
      </c>
      <c r="J16" s="39">
        <f>I16/2.6</f>
        <v>60.96153846153846</v>
      </c>
      <c r="K16" s="40">
        <f>RANK(J16,$J$11:$J$17,0)</f>
        <v>7</v>
      </c>
      <c r="L16" s="38">
        <v>151</v>
      </c>
      <c r="M16" s="39">
        <f>L16/2.6</f>
        <v>58.07692307692307</v>
      </c>
      <c r="N16" s="40">
        <f>RANK(M16,$M$11:$M$17,0)</f>
        <v>6</v>
      </c>
      <c r="O16" s="38">
        <v>156.5</v>
      </c>
      <c r="P16" s="39">
        <f>O16/2.6</f>
        <v>60.19230769230769</v>
      </c>
      <c r="Q16" s="40">
        <f>RANK(P16,$P$11:$P$17,0)</f>
        <v>6</v>
      </c>
      <c r="R16" s="40"/>
      <c r="S16" s="40"/>
      <c r="T16" s="41">
        <f>O16+L16+I16</f>
        <v>466</v>
      </c>
      <c r="U16" s="42"/>
      <c r="V16" s="39">
        <f>(J16+M16+P16)/3</f>
        <v>59.743589743589745</v>
      </c>
      <c r="W16" s="21" t="s">
        <v>229</v>
      </c>
    </row>
    <row r="17" spans="1:23" s="43" customFormat="1" ht="33" customHeight="1">
      <c r="A17" s="37">
        <f>RANK(V17,$V$11:$V$17)</f>
        <v>7</v>
      </c>
      <c r="B17" s="178" t="s">
        <v>169</v>
      </c>
      <c r="C17" s="190"/>
      <c r="D17" s="180"/>
      <c r="E17" s="188" t="s">
        <v>131</v>
      </c>
      <c r="F17" s="202"/>
      <c r="G17" s="181" t="s">
        <v>9</v>
      </c>
      <c r="H17" s="182" t="s">
        <v>6</v>
      </c>
      <c r="I17" s="38">
        <v>159</v>
      </c>
      <c r="J17" s="39">
        <f>I17/2.6</f>
        <v>61.15384615384615</v>
      </c>
      <c r="K17" s="40">
        <f>RANK(J17,$J$11:$J$17,0)</f>
        <v>6</v>
      </c>
      <c r="L17" s="38">
        <v>141</v>
      </c>
      <c r="M17" s="39">
        <f>L17/2.6</f>
        <v>54.230769230769226</v>
      </c>
      <c r="N17" s="40">
        <f>RANK(M17,$M$11:$M$17,0)</f>
        <v>7</v>
      </c>
      <c r="O17" s="38">
        <v>151.5</v>
      </c>
      <c r="P17" s="39">
        <f>O17/2.6</f>
        <v>58.26923076923077</v>
      </c>
      <c r="Q17" s="40">
        <f>RANK(P17,$P$11:$P$17,0)</f>
        <v>7</v>
      </c>
      <c r="R17" s="40"/>
      <c r="S17" s="40"/>
      <c r="T17" s="41">
        <f>O17+L17+I17</f>
        <v>451.5</v>
      </c>
      <c r="U17" s="42"/>
      <c r="V17" s="39">
        <f>(J17+M17+P17)/3</f>
        <v>57.88461538461539</v>
      </c>
      <c r="W17" s="21"/>
    </row>
    <row r="18" spans="1:23" s="31" customFormat="1" ht="27" customHeight="1">
      <c r="A18" s="430" t="s">
        <v>129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36"/>
    </row>
    <row r="19" spans="1:23" s="43" customFormat="1" ht="33" customHeight="1">
      <c r="A19" s="37">
        <f>RANK(V19,$V$19:$V$25)</f>
        <v>1</v>
      </c>
      <c r="B19" s="195" t="s">
        <v>31</v>
      </c>
      <c r="C19" s="197"/>
      <c r="D19" s="192" t="s">
        <v>18</v>
      </c>
      <c r="E19" s="206" t="s">
        <v>32</v>
      </c>
      <c r="F19" s="202" t="s">
        <v>33</v>
      </c>
      <c r="G19" s="182" t="s">
        <v>9</v>
      </c>
      <c r="H19" s="186" t="s">
        <v>6</v>
      </c>
      <c r="I19" s="38">
        <v>173.5</v>
      </c>
      <c r="J19" s="39">
        <f>I19/2.6</f>
        <v>66.73076923076923</v>
      </c>
      <c r="K19" s="40">
        <f>RANK(J19,$J$19:$J$25,0)</f>
        <v>1</v>
      </c>
      <c r="L19" s="38">
        <v>165</v>
      </c>
      <c r="M19" s="39">
        <f>L19/2.6</f>
        <v>63.46153846153846</v>
      </c>
      <c r="N19" s="40">
        <f>RANK(M19,$M$19:$M$25,0)</f>
        <v>2</v>
      </c>
      <c r="O19" s="38">
        <v>172</v>
      </c>
      <c r="P19" s="39">
        <f>O19/2.6</f>
        <v>66.15384615384615</v>
      </c>
      <c r="Q19" s="40">
        <f>RANK(P19,$P$19:$P$25,0)</f>
        <v>1</v>
      </c>
      <c r="R19" s="40"/>
      <c r="S19" s="40"/>
      <c r="T19" s="41">
        <f>O19+L19+I19</f>
        <v>510.5</v>
      </c>
      <c r="U19" s="42"/>
      <c r="V19" s="39">
        <f>(J19+M19+P19)/3-0.5*R19</f>
        <v>65.44871794871794</v>
      </c>
      <c r="W19" s="21" t="s">
        <v>42</v>
      </c>
    </row>
    <row r="20" spans="1:23" s="43" customFormat="1" ht="33" customHeight="1">
      <c r="A20" s="37">
        <f>RANK(V20,$V$19:$V$25)</f>
        <v>2</v>
      </c>
      <c r="B20" s="195" t="s">
        <v>19</v>
      </c>
      <c r="C20" s="197"/>
      <c r="D20" s="192" t="s">
        <v>18</v>
      </c>
      <c r="E20" s="206" t="s">
        <v>20</v>
      </c>
      <c r="F20" s="202" t="s">
        <v>157</v>
      </c>
      <c r="G20" s="182" t="s">
        <v>21</v>
      </c>
      <c r="H20" s="182" t="s">
        <v>6</v>
      </c>
      <c r="I20" s="38">
        <v>169</v>
      </c>
      <c r="J20" s="39">
        <f>I20/2.6</f>
        <v>65</v>
      </c>
      <c r="K20" s="40">
        <f>RANK(J20,$J$19:$J$25,0)</f>
        <v>2</v>
      </c>
      <c r="L20" s="38">
        <v>166</v>
      </c>
      <c r="M20" s="39">
        <f>L20/2.6</f>
        <v>63.84615384615385</v>
      </c>
      <c r="N20" s="40">
        <f>RANK(M20,$M$19:$M$25,0)</f>
        <v>1</v>
      </c>
      <c r="O20" s="38">
        <v>171.5</v>
      </c>
      <c r="P20" s="39">
        <f>O20/2.6</f>
        <v>65.96153846153845</v>
      </c>
      <c r="Q20" s="40">
        <f>RANK(P20,$P$19:$P$25,0)</f>
        <v>2</v>
      </c>
      <c r="R20" s="40"/>
      <c r="S20" s="40"/>
      <c r="T20" s="41">
        <f>O20+L20+I20</f>
        <v>506.5</v>
      </c>
      <c r="U20" s="42"/>
      <c r="V20" s="39">
        <f>(J20+M20+P20)/3-0.5*R20</f>
        <v>64.93589743589743</v>
      </c>
      <c r="W20" s="21"/>
    </row>
    <row r="21" spans="1:23" s="43" customFormat="1" ht="33" customHeight="1">
      <c r="A21" s="37">
        <f>RANK(V21,$V$19:$V$25)</f>
        <v>3</v>
      </c>
      <c r="B21" s="195" t="s">
        <v>34</v>
      </c>
      <c r="C21" s="197"/>
      <c r="D21" s="192" t="s">
        <v>18</v>
      </c>
      <c r="E21" s="178" t="s">
        <v>35</v>
      </c>
      <c r="F21" s="202"/>
      <c r="G21" s="181" t="s">
        <v>9</v>
      </c>
      <c r="H21" s="184" t="s">
        <v>6</v>
      </c>
      <c r="I21" s="38">
        <v>166.5</v>
      </c>
      <c r="J21" s="39">
        <f>I21/2.6</f>
        <v>64.03846153846153</v>
      </c>
      <c r="K21" s="40">
        <f>RANK(J21,$J$19:$J$25,0)</f>
        <v>3</v>
      </c>
      <c r="L21" s="38">
        <v>161.5</v>
      </c>
      <c r="M21" s="39">
        <f>L21/2.6</f>
        <v>62.11538461538461</v>
      </c>
      <c r="N21" s="40">
        <f>RANK(M21,$M$19:$M$25,0)</f>
        <v>4</v>
      </c>
      <c r="O21" s="38">
        <v>171.5</v>
      </c>
      <c r="P21" s="39">
        <f>O21/2.6</f>
        <v>65.96153846153845</v>
      </c>
      <c r="Q21" s="40">
        <f>RANK(P21,$P$19:$P$25,0)</f>
        <v>2</v>
      </c>
      <c r="R21" s="40"/>
      <c r="S21" s="40"/>
      <c r="T21" s="41">
        <f>O21+L21+I21</f>
        <v>499.5</v>
      </c>
      <c r="U21" s="42"/>
      <c r="V21" s="39">
        <f>(J21+M21+P21)/3-0.5*R21</f>
        <v>64.03846153846153</v>
      </c>
      <c r="W21" s="21"/>
    </row>
    <row r="22" spans="1:23" s="43" customFormat="1" ht="33" customHeight="1">
      <c r="A22" s="37">
        <f>RANK(V22,$V$19:$V$25)</f>
        <v>4</v>
      </c>
      <c r="B22" s="195" t="s">
        <v>134</v>
      </c>
      <c r="C22" s="197"/>
      <c r="D22" s="192" t="s">
        <v>18</v>
      </c>
      <c r="E22" s="187" t="s">
        <v>177</v>
      </c>
      <c r="F22" s="202"/>
      <c r="G22" s="181" t="s">
        <v>9</v>
      </c>
      <c r="H22" s="184" t="s">
        <v>6</v>
      </c>
      <c r="I22" s="38">
        <v>165.5</v>
      </c>
      <c r="J22" s="39">
        <f>I22/2.6</f>
        <v>63.65384615384615</v>
      </c>
      <c r="K22" s="40">
        <f>RANK(J22,$J$19:$J$25,0)</f>
        <v>4</v>
      </c>
      <c r="L22" s="38">
        <v>162</v>
      </c>
      <c r="M22" s="39">
        <f>L22/2.6</f>
        <v>62.30769230769231</v>
      </c>
      <c r="N22" s="40">
        <f>RANK(M22,$M$19:$M$25,0)</f>
        <v>3</v>
      </c>
      <c r="O22" s="38">
        <v>155</v>
      </c>
      <c r="P22" s="39">
        <f>O22/2.6</f>
        <v>59.61538461538461</v>
      </c>
      <c r="Q22" s="40">
        <f>RANK(P22,$P$19:$P$25,0)</f>
        <v>7</v>
      </c>
      <c r="R22" s="40"/>
      <c r="S22" s="40"/>
      <c r="T22" s="41">
        <f>O22+L22+I22</f>
        <v>482.5</v>
      </c>
      <c r="U22" s="42"/>
      <c r="V22" s="39">
        <f>(J22+M22+P22)/3-0.5*R22</f>
        <v>61.85897435897436</v>
      </c>
      <c r="W22" s="21"/>
    </row>
    <row r="23" spans="1:23" s="43" customFormat="1" ht="33" customHeight="1">
      <c r="A23" s="37">
        <f>RANK(V23,$V$19:$V$25)</f>
        <v>5</v>
      </c>
      <c r="B23" s="195" t="s">
        <v>163</v>
      </c>
      <c r="C23" s="197"/>
      <c r="D23" s="192" t="s">
        <v>18</v>
      </c>
      <c r="E23" s="188" t="s">
        <v>164</v>
      </c>
      <c r="F23" s="185" t="s">
        <v>166</v>
      </c>
      <c r="G23" s="192"/>
      <c r="H23" s="186" t="s">
        <v>165</v>
      </c>
      <c r="I23" s="38">
        <v>163</v>
      </c>
      <c r="J23" s="39">
        <f>I23/2.6</f>
        <v>62.69230769230769</v>
      </c>
      <c r="K23" s="40">
        <f>RANK(J23,$J$19:$J$25,0)</f>
        <v>5</v>
      </c>
      <c r="L23" s="38">
        <v>150</v>
      </c>
      <c r="M23" s="39">
        <f>L23/2.6</f>
        <v>57.69230769230769</v>
      </c>
      <c r="N23" s="40">
        <f>RANK(M23,$M$19:$M$25,0)</f>
        <v>6</v>
      </c>
      <c r="O23" s="38">
        <v>161</v>
      </c>
      <c r="P23" s="39">
        <f>O23/2.6</f>
        <v>61.92307692307692</v>
      </c>
      <c r="Q23" s="40">
        <f>RANK(P23,$P$19:$P$25,0)</f>
        <v>5</v>
      </c>
      <c r="R23" s="40"/>
      <c r="S23" s="40"/>
      <c r="T23" s="41">
        <f>O23+L23+I23</f>
        <v>474</v>
      </c>
      <c r="U23" s="42"/>
      <c r="V23" s="39">
        <f>(J23+M23+P23)/3-0.5*R23</f>
        <v>60.769230769230774</v>
      </c>
      <c r="W23" s="21"/>
    </row>
    <row r="24" spans="1:23" s="43" customFormat="1" ht="33" customHeight="1">
      <c r="A24" s="37">
        <f>RANK(V24,$V$19:$V$25)</f>
        <v>6</v>
      </c>
      <c r="B24" s="187" t="s">
        <v>30</v>
      </c>
      <c r="C24" s="193"/>
      <c r="D24" s="192" t="s">
        <v>18</v>
      </c>
      <c r="E24" s="188" t="s">
        <v>168</v>
      </c>
      <c r="F24" s="185"/>
      <c r="G24" s="186" t="s">
        <v>9</v>
      </c>
      <c r="H24" s="186" t="s">
        <v>6</v>
      </c>
      <c r="I24" s="38">
        <v>156.5</v>
      </c>
      <c r="J24" s="39">
        <f>I24/2.6</f>
        <v>60.19230769230769</v>
      </c>
      <c r="K24" s="40">
        <f>RANK(J24,$J$19:$J$25,0)</f>
        <v>7</v>
      </c>
      <c r="L24" s="38">
        <v>150</v>
      </c>
      <c r="M24" s="39">
        <f>L24/2.6</f>
        <v>57.69230769230769</v>
      </c>
      <c r="N24" s="40">
        <f>RANK(M24,$M$19:$M$25,0)</f>
        <v>6</v>
      </c>
      <c r="O24" s="38">
        <v>166</v>
      </c>
      <c r="P24" s="39">
        <f>O24/2.6</f>
        <v>63.84615384615385</v>
      </c>
      <c r="Q24" s="40">
        <f>RANK(P24,$P$19:$P$25,0)</f>
        <v>4</v>
      </c>
      <c r="R24" s="40"/>
      <c r="S24" s="40"/>
      <c r="T24" s="41">
        <f>O24+L24+I24</f>
        <v>472.5</v>
      </c>
      <c r="U24" s="42"/>
      <c r="V24" s="39">
        <f>(J24+M24+P24)/3-0.5*R24</f>
        <v>60.57692307692307</v>
      </c>
      <c r="W24" s="21"/>
    </row>
    <row r="25" spans="1:23" s="43" customFormat="1" ht="33" customHeight="1">
      <c r="A25" s="37">
        <f>RANK(V25,$V$19:$V$25)</f>
        <v>7</v>
      </c>
      <c r="B25" s="189" t="s">
        <v>38</v>
      </c>
      <c r="C25" s="190"/>
      <c r="D25" s="192" t="s">
        <v>18</v>
      </c>
      <c r="E25" s="278" t="s">
        <v>130</v>
      </c>
      <c r="F25" s="202" t="s">
        <v>153</v>
      </c>
      <c r="G25" s="186" t="s">
        <v>39</v>
      </c>
      <c r="H25" s="186" t="s">
        <v>6</v>
      </c>
      <c r="I25" s="38">
        <v>158.5</v>
      </c>
      <c r="J25" s="39">
        <f>I25/2.6</f>
        <v>60.96153846153846</v>
      </c>
      <c r="K25" s="40">
        <f>RANK(J25,$J$19:$J$25,0)</f>
        <v>6</v>
      </c>
      <c r="L25" s="38">
        <v>154.5</v>
      </c>
      <c r="M25" s="39">
        <f>L25/2.6</f>
        <v>59.42307692307692</v>
      </c>
      <c r="N25" s="40">
        <f>RANK(M25,$M$19:$M$25,0)</f>
        <v>5</v>
      </c>
      <c r="O25" s="38">
        <v>158</v>
      </c>
      <c r="P25" s="39">
        <f>O25/2.6</f>
        <v>60.76923076923077</v>
      </c>
      <c r="Q25" s="40">
        <f>RANK(P25,$P$19:$P$25,0)</f>
        <v>6</v>
      </c>
      <c r="R25" s="40"/>
      <c r="S25" s="40"/>
      <c r="T25" s="41">
        <f>O25+L25+I25</f>
        <v>471</v>
      </c>
      <c r="U25" s="42"/>
      <c r="V25" s="39">
        <f>(J25+M25+P25)/3-0.5*R25</f>
        <v>60.38461538461539</v>
      </c>
      <c r="W25" s="21"/>
    </row>
    <row r="26" spans="1:23" s="31" customFormat="1" ht="27" customHeight="1">
      <c r="A26" s="430" t="s">
        <v>114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36"/>
    </row>
    <row r="27" spans="1:23" s="140" customFormat="1" ht="28.5" customHeight="1">
      <c r="A27" s="312">
        <v>1</v>
      </c>
      <c r="B27" s="188" t="s">
        <v>167</v>
      </c>
      <c r="C27" s="190"/>
      <c r="D27" s="180" t="s">
        <v>25</v>
      </c>
      <c r="E27" s="188" t="s">
        <v>232</v>
      </c>
      <c r="F27" s="185"/>
      <c r="G27" s="183"/>
      <c r="H27" s="186" t="s">
        <v>6</v>
      </c>
      <c r="I27" s="474">
        <v>190.5</v>
      </c>
      <c r="J27" s="39">
        <f>I27/2.6</f>
        <v>73.26923076923077</v>
      </c>
      <c r="K27" s="475">
        <v>1</v>
      </c>
      <c r="L27" s="474">
        <v>176.5</v>
      </c>
      <c r="M27" s="39">
        <f>L27/2.6</f>
        <v>67.88461538461539</v>
      </c>
      <c r="N27" s="475">
        <v>1</v>
      </c>
      <c r="O27" s="474">
        <v>181.5</v>
      </c>
      <c r="P27" s="39">
        <f>O27/2.6</f>
        <v>69.8076923076923</v>
      </c>
      <c r="Q27" s="475">
        <v>1</v>
      </c>
      <c r="R27" s="475"/>
      <c r="S27" s="475"/>
      <c r="T27" s="476">
        <f>O27+L27+I27</f>
        <v>548.5</v>
      </c>
      <c r="U27" s="477"/>
      <c r="V27" s="478">
        <f>(J27+M27+P27)/3</f>
        <v>70.32051282051282</v>
      </c>
      <c r="W27" s="479"/>
    </row>
    <row r="28" spans="1:22" s="45" customFormat="1" ht="33" customHeight="1">
      <c r="A28" s="47" t="s">
        <v>93</v>
      </c>
      <c r="H28" s="49" t="s">
        <v>183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V28" s="46"/>
    </row>
    <row r="29" spans="1:22" s="48" customFormat="1" ht="33" customHeight="1">
      <c r="A29" s="47" t="s">
        <v>94</v>
      </c>
      <c r="H29" s="49" t="s">
        <v>95</v>
      </c>
      <c r="Q29" s="47"/>
      <c r="V29" s="50"/>
    </row>
    <row r="30" spans="1:23" s="52" customFormat="1" ht="39" customHeight="1" hidden="1">
      <c r="A30" s="51" t="s">
        <v>96</v>
      </c>
      <c r="C30" s="53"/>
      <c r="D30" s="53"/>
      <c r="F30" s="53"/>
      <c r="G30" s="53"/>
      <c r="H30" s="54" t="s">
        <v>97</v>
      </c>
      <c r="I30" s="55"/>
      <c r="K30" s="56"/>
      <c r="L30" s="57"/>
      <c r="M30" s="58"/>
      <c r="N30" s="56"/>
      <c r="O30" s="57"/>
      <c r="P30" s="58"/>
      <c r="Q30" s="56"/>
      <c r="R30" s="56"/>
      <c r="S30" s="56"/>
      <c r="T30" s="56"/>
      <c r="U30" s="56"/>
      <c r="V30" s="56"/>
      <c r="W30" s="56"/>
    </row>
    <row r="31" ht="12.75">
      <c r="V31" s="1"/>
    </row>
  </sheetData>
  <sheetProtection selectLockedCells="1" selectUnlockedCells="1"/>
  <mergeCells count="27">
    <mergeCell ref="A26:V26"/>
    <mergeCell ref="A6:W6"/>
    <mergeCell ref="A18:V18"/>
    <mergeCell ref="A2:V2"/>
    <mergeCell ref="A3:V3"/>
    <mergeCell ref="A4:V4"/>
    <mergeCell ref="A5:W5"/>
    <mergeCell ref="A7:E7"/>
    <mergeCell ref="Q7:V7"/>
    <mergeCell ref="L8:N8"/>
    <mergeCell ref="O8:Q8"/>
    <mergeCell ref="A8:A9"/>
    <mergeCell ref="B8:B9"/>
    <mergeCell ref="C8:C9"/>
    <mergeCell ref="D8:D9"/>
    <mergeCell ref="E8:E9"/>
    <mergeCell ref="F8:F9"/>
    <mergeCell ref="S8:S9"/>
    <mergeCell ref="T8:T9"/>
    <mergeCell ref="U8:U9"/>
    <mergeCell ref="V8:V9"/>
    <mergeCell ref="W8:W9"/>
    <mergeCell ref="A10:V10"/>
    <mergeCell ref="G8:G9"/>
    <mergeCell ref="H8:H9"/>
    <mergeCell ref="I8:K8"/>
    <mergeCell ref="R8:R9"/>
  </mergeCells>
  <printOptions horizontalCentered="1"/>
  <pageMargins left="0" right="0" top="0" bottom="0" header="0.5118055555555555" footer="0.5118055555555555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F31"/>
  <sheetViews>
    <sheetView view="pageBreakPreview" zoomScale="75" zoomScaleNormal="70" zoomScaleSheetLayoutView="75" zoomScalePageLayoutView="0" workbookViewId="0" topLeftCell="A2">
      <selection activeCell="Y14" sqref="Y1:AB16384"/>
    </sheetView>
  </sheetViews>
  <sheetFormatPr defaultColWidth="10.66015625" defaultRowHeight="12.75"/>
  <cols>
    <col min="1" max="1" width="6.16015625" style="269" customWidth="1"/>
    <col min="2" max="2" width="30.16015625" style="270" customWidth="1"/>
    <col min="3" max="3" width="0" style="269" hidden="1" customWidth="1"/>
    <col min="4" max="4" width="6.33203125" style="271" customWidth="1"/>
    <col min="5" max="5" width="49.33203125" style="272" customWidth="1"/>
    <col min="6" max="6" width="0" style="269" hidden="1" customWidth="1"/>
    <col min="7" max="7" width="0" style="271" hidden="1" customWidth="1"/>
    <col min="8" max="8" width="34.33203125" style="269" customWidth="1"/>
    <col min="9" max="9" width="0" style="269" hidden="1" customWidth="1"/>
    <col min="10" max="10" width="9.66015625" style="273" customWidth="1"/>
    <col min="11" max="11" width="13.16015625" style="274" customWidth="1"/>
    <col min="12" max="12" width="8" style="269" customWidth="1"/>
    <col min="13" max="13" width="9.16015625" style="273" customWidth="1"/>
    <col min="14" max="14" width="11.83203125" style="274" customWidth="1"/>
    <col min="15" max="15" width="5.83203125" style="269" customWidth="1"/>
    <col min="16" max="16" width="8.66015625" style="273" customWidth="1"/>
    <col min="17" max="17" width="11" style="274" customWidth="1"/>
    <col min="18" max="18" width="7.33203125" style="269" customWidth="1"/>
    <col min="19" max="19" width="4.83203125" style="269" customWidth="1"/>
    <col min="20" max="20" width="5.16015625" style="269" customWidth="1"/>
    <col min="21" max="21" width="10.16015625" style="269" customWidth="1"/>
    <col min="22" max="22" width="0" style="269" hidden="1" customWidth="1"/>
    <col min="23" max="23" width="11.33203125" style="274" customWidth="1"/>
    <col min="24" max="24" width="6.66015625" style="269" customWidth="1"/>
    <col min="25" max="16384" width="10.66015625" style="269" customWidth="1"/>
  </cols>
  <sheetData>
    <row r="1" spans="1:32" s="237" customFormat="1" ht="14.25" hidden="1">
      <c r="A1" s="227" t="s">
        <v>65</v>
      </c>
      <c r="B1" s="228"/>
      <c r="C1" s="227" t="s">
        <v>66</v>
      </c>
      <c r="D1" s="229"/>
      <c r="E1" s="230"/>
      <c r="F1" s="227" t="s">
        <v>67</v>
      </c>
      <c r="G1" s="231"/>
      <c r="H1" s="232"/>
      <c r="I1" s="232"/>
      <c r="J1" s="233"/>
      <c r="K1" s="234" t="s">
        <v>68</v>
      </c>
      <c r="L1" s="235"/>
      <c r="M1" s="233"/>
      <c r="N1" s="234" t="s">
        <v>69</v>
      </c>
      <c r="O1" s="235"/>
      <c r="P1" s="233"/>
      <c r="Q1" s="234" t="s">
        <v>70</v>
      </c>
      <c r="R1" s="235"/>
      <c r="S1" s="235"/>
      <c r="T1" s="235"/>
      <c r="U1" s="235"/>
      <c r="V1" s="235"/>
      <c r="W1" s="236" t="s">
        <v>71</v>
      </c>
      <c r="Y1" s="238"/>
      <c r="Z1" s="238"/>
      <c r="AA1" s="238"/>
      <c r="AB1" s="238"/>
      <c r="AC1" s="238"/>
      <c r="AD1" s="238"/>
      <c r="AF1" s="238"/>
    </row>
    <row r="2" spans="1:23" s="239" customFormat="1" ht="34.5" customHeight="1">
      <c r="A2" s="447" t="s">
        <v>184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</row>
    <row r="3" spans="1:23" s="240" customFormat="1" ht="21" customHeight="1">
      <c r="A3" s="448" t="s">
        <v>72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</row>
    <row r="4" spans="1:23" s="241" customFormat="1" ht="22.5" customHeight="1">
      <c r="A4" s="449" t="s">
        <v>111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</row>
    <row r="5" spans="1:24" s="243" customFormat="1" ht="24" customHeight="1">
      <c r="A5" s="450" t="s">
        <v>75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</row>
    <row r="6" spans="1:24" s="244" customFormat="1" ht="27.75" customHeight="1">
      <c r="A6" s="464" t="s">
        <v>230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80"/>
    </row>
    <row r="7" spans="1:24" s="248" customFormat="1" ht="21.75" customHeight="1" thickBot="1">
      <c r="A7" s="451" t="s">
        <v>6</v>
      </c>
      <c r="B7" s="451"/>
      <c r="C7" s="451"/>
      <c r="D7" s="451"/>
      <c r="E7" s="451"/>
      <c r="F7" s="245"/>
      <c r="G7" s="245"/>
      <c r="H7" s="246"/>
      <c r="I7" s="246"/>
      <c r="J7" s="247"/>
      <c r="K7" s="247"/>
      <c r="L7" s="247"/>
      <c r="M7" s="247"/>
      <c r="N7" s="247"/>
      <c r="O7" s="247"/>
      <c r="P7" s="247"/>
      <c r="Q7" s="247"/>
      <c r="R7" s="452" t="s">
        <v>182</v>
      </c>
      <c r="S7" s="452"/>
      <c r="T7" s="452"/>
      <c r="U7" s="452"/>
      <c r="V7" s="452"/>
      <c r="W7" s="452"/>
      <c r="X7" s="452"/>
    </row>
    <row r="8" spans="1:24" s="250" customFormat="1" ht="13.5" customHeight="1" thickBot="1">
      <c r="A8" s="445" t="s">
        <v>77</v>
      </c>
      <c r="B8" s="446" t="s">
        <v>112</v>
      </c>
      <c r="C8" s="437" t="s">
        <v>79</v>
      </c>
      <c r="D8" s="437" t="s">
        <v>1</v>
      </c>
      <c r="E8" s="438" t="s">
        <v>80</v>
      </c>
      <c r="F8" s="438" t="s">
        <v>2</v>
      </c>
      <c r="G8" s="438" t="s">
        <v>3</v>
      </c>
      <c r="H8" s="440" t="s">
        <v>4</v>
      </c>
      <c r="I8" s="249"/>
      <c r="J8" s="441" t="s">
        <v>113</v>
      </c>
      <c r="K8" s="441"/>
      <c r="L8" s="441"/>
      <c r="M8" s="442" t="s">
        <v>81</v>
      </c>
      <c r="N8" s="442"/>
      <c r="O8" s="442"/>
      <c r="P8" s="443" t="s">
        <v>82</v>
      </c>
      <c r="Q8" s="443"/>
      <c r="R8" s="443"/>
      <c r="S8" s="444" t="s">
        <v>83</v>
      </c>
      <c r="T8" s="433" t="s">
        <v>84</v>
      </c>
      <c r="U8" s="434" t="s">
        <v>85</v>
      </c>
      <c r="V8" s="435" t="s">
        <v>86</v>
      </c>
      <c r="W8" s="436" t="s">
        <v>87</v>
      </c>
      <c r="X8" s="439" t="s">
        <v>88</v>
      </c>
    </row>
    <row r="9" spans="1:24" s="250" customFormat="1" ht="38.25" customHeight="1">
      <c r="A9" s="445"/>
      <c r="B9" s="446"/>
      <c r="C9" s="437"/>
      <c r="D9" s="437"/>
      <c r="E9" s="438"/>
      <c r="F9" s="438"/>
      <c r="G9" s="438"/>
      <c r="H9" s="440"/>
      <c r="I9" s="251"/>
      <c r="J9" s="252" t="s">
        <v>89</v>
      </c>
      <c r="K9" s="253" t="s">
        <v>90</v>
      </c>
      <c r="L9" s="254" t="s">
        <v>91</v>
      </c>
      <c r="M9" s="252" t="s">
        <v>89</v>
      </c>
      <c r="N9" s="253" t="s">
        <v>90</v>
      </c>
      <c r="O9" s="254" t="s">
        <v>91</v>
      </c>
      <c r="P9" s="252" t="s">
        <v>89</v>
      </c>
      <c r="Q9" s="253" t="s">
        <v>90</v>
      </c>
      <c r="R9" s="255" t="s">
        <v>91</v>
      </c>
      <c r="S9" s="489"/>
      <c r="T9" s="490"/>
      <c r="U9" s="434"/>
      <c r="V9" s="435"/>
      <c r="W9" s="436"/>
      <c r="X9" s="491"/>
    </row>
    <row r="10" spans="1:24" s="256" customFormat="1" ht="25.5" customHeight="1">
      <c r="A10" s="503" t="s">
        <v>114</v>
      </c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</row>
    <row r="11" spans="1:32" s="260" customFormat="1" ht="39" customHeight="1">
      <c r="A11" s="492">
        <f>RANK(W11,$W$11:$W$15)</f>
        <v>1</v>
      </c>
      <c r="B11" s="213" t="s">
        <v>204</v>
      </c>
      <c r="C11" s="211"/>
      <c r="D11" s="493" t="s">
        <v>25</v>
      </c>
      <c r="E11" s="213" t="s">
        <v>215</v>
      </c>
      <c r="F11" s="494"/>
      <c r="G11" s="212" t="s">
        <v>171</v>
      </c>
      <c r="H11" s="495" t="s">
        <v>6</v>
      </c>
      <c r="I11" s="496"/>
      <c r="J11" s="497">
        <v>227</v>
      </c>
      <c r="K11" s="498">
        <f>J11/3.4</f>
        <v>66.76470588235294</v>
      </c>
      <c r="L11" s="499">
        <f>RANK(K11,$K$11:$K$15,0)</f>
        <v>1</v>
      </c>
      <c r="M11" s="497">
        <v>227.5</v>
      </c>
      <c r="N11" s="498">
        <f>M11/3.4</f>
        <v>66.91176470588235</v>
      </c>
      <c r="O11" s="499">
        <f>RANK(N11,$N$11:$N$15,0)</f>
        <v>1</v>
      </c>
      <c r="P11" s="497">
        <v>224.5</v>
      </c>
      <c r="Q11" s="498">
        <f>P11/3.4</f>
        <v>66.02941176470588</v>
      </c>
      <c r="R11" s="499">
        <f>RANK(Q11,$Q$11:$Q$15,0)</f>
        <v>1</v>
      </c>
      <c r="S11" s="499"/>
      <c r="T11" s="499"/>
      <c r="U11" s="500">
        <f>P11+M11+J11</f>
        <v>679</v>
      </c>
      <c r="V11" s="501"/>
      <c r="W11" s="498">
        <f>(K11+N11+Q11)/3</f>
        <v>66.5686274509804</v>
      </c>
      <c r="X11" s="502"/>
      <c r="Y11" s="256"/>
      <c r="Z11" s="256"/>
      <c r="AA11" s="256"/>
      <c r="AB11" s="256"/>
      <c r="AC11" s="256"/>
      <c r="AD11" s="256"/>
      <c r="AE11" s="256"/>
      <c r="AF11" s="256"/>
    </row>
    <row r="12" spans="1:32" s="260" customFormat="1" ht="39" customHeight="1">
      <c r="A12" s="257">
        <f>RANK(W12,$W$11:$W$15)</f>
        <v>2</v>
      </c>
      <c r="B12" s="467" t="s">
        <v>217</v>
      </c>
      <c r="C12" s="468" t="s">
        <v>44</v>
      </c>
      <c r="D12" s="334" t="s">
        <v>24</v>
      </c>
      <c r="E12" s="467" t="s">
        <v>218</v>
      </c>
      <c r="F12" s="468" t="s">
        <v>45</v>
      </c>
      <c r="G12" s="218" t="s">
        <v>46</v>
      </c>
      <c r="H12" s="218" t="s">
        <v>43</v>
      </c>
      <c r="I12" s="261"/>
      <c r="J12" s="262">
        <v>217.5</v>
      </c>
      <c r="K12" s="258">
        <f>J12/3.4</f>
        <v>63.970588235294116</v>
      </c>
      <c r="L12" s="259">
        <f>RANK(K12,$K$11:$K$15,0)</f>
        <v>2</v>
      </c>
      <c r="M12" s="262">
        <v>218.5</v>
      </c>
      <c r="N12" s="258">
        <f>M12/3.4</f>
        <v>64.26470588235294</v>
      </c>
      <c r="O12" s="259">
        <f>RANK(N12,$N$11:$N$15,0)</f>
        <v>3</v>
      </c>
      <c r="P12" s="262">
        <v>216</v>
      </c>
      <c r="Q12" s="258">
        <f>P12/3.4</f>
        <v>63.529411764705884</v>
      </c>
      <c r="R12" s="259">
        <f>RANK(Q12,$Q$11:$Q$15,0)</f>
        <v>2</v>
      </c>
      <c r="S12" s="259"/>
      <c r="T12" s="259"/>
      <c r="U12" s="263">
        <f>P12+M12+J12</f>
        <v>652</v>
      </c>
      <c r="V12" s="264"/>
      <c r="W12" s="258">
        <f>(K12+N12+Q12)/3</f>
        <v>63.92156862745099</v>
      </c>
      <c r="X12" s="242"/>
      <c r="Y12" s="256"/>
      <c r="Z12" s="256"/>
      <c r="AA12" s="256"/>
      <c r="AB12" s="256"/>
      <c r="AC12" s="256"/>
      <c r="AD12" s="256"/>
      <c r="AE12" s="256"/>
      <c r="AF12" s="256"/>
    </row>
    <row r="13" spans="1:32" s="260" customFormat="1" ht="39" customHeight="1">
      <c r="A13" s="257">
        <f>RANK(W13,$W$11:$W$15)</f>
        <v>3</v>
      </c>
      <c r="B13" s="332" t="s">
        <v>214</v>
      </c>
      <c r="C13" s="362" t="s">
        <v>57</v>
      </c>
      <c r="D13" s="209" t="s">
        <v>24</v>
      </c>
      <c r="E13" s="213" t="s">
        <v>219</v>
      </c>
      <c r="F13" s="217" t="s">
        <v>162</v>
      </c>
      <c r="G13" s="335" t="s">
        <v>58</v>
      </c>
      <c r="H13" s="220" t="s">
        <v>60</v>
      </c>
      <c r="I13" s="261"/>
      <c r="J13" s="262">
        <v>207.5</v>
      </c>
      <c r="K13" s="258">
        <f>J13/3.4</f>
        <v>61.029411764705884</v>
      </c>
      <c r="L13" s="259">
        <f>RANK(K13,$K$11:$K$15,0)</f>
        <v>3</v>
      </c>
      <c r="M13" s="262">
        <v>222</v>
      </c>
      <c r="N13" s="258">
        <f>M13/3.4</f>
        <v>65.29411764705883</v>
      </c>
      <c r="O13" s="259">
        <f>RANK(N13,$N$11:$N$15,0)</f>
        <v>2</v>
      </c>
      <c r="P13" s="262">
        <v>212.5</v>
      </c>
      <c r="Q13" s="258">
        <f>P13/3.4</f>
        <v>62.5</v>
      </c>
      <c r="R13" s="259">
        <f>RANK(Q13,$Q$11:$Q$15,0)</f>
        <v>3</v>
      </c>
      <c r="S13" s="259"/>
      <c r="T13" s="259">
        <v>1</v>
      </c>
      <c r="U13" s="263">
        <f>P13+M13+J13</f>
        <v>642</v>
      </c>
      <c r="V13" s="264"/>
      <c r="W13" s="258">
        <f>(K13+N13+Q13)/3</f>
        <v>62.94117647058823</v>
      </c>
      <c r="X13" s="242"/>
      <c r="Y13" s="256"/>
      <c r="Z13" s="256"/>
      <c r="AA13" s="256"/>
      <c r="AB13" s="256"/>
      <c r="AC13" s="256"/>
      <c r="AD13" s="256"/>
      <c r="AE13" s="256"/>
      <c r="AF13" s="256"/>
    </row>
    <row r="14" spans="1:32" s="260" customFormat="1" ht="39" customHeight="1">
      <c r="A14" s="257">
        <f>RANK(W14,$W$11:$W$15)</f>
        <v>4</v>
      </c>
      <c r="B14" s="332" t="s">
        <v>216</v>
      </c>
      <c r="C14" s="362"/>
      <c r="D14" s="335" t="s">
        <v>24</v>
      </c>
      <c r="E14" s="219" t="s">
        <v>220</v>
      </c>
      <c r="F14" s="463"/>
      <c r="G14" s="336"/>
      <c r="H14" s="466" t="s">
        <v>40</v>
      </c>
      <c r="I14" s="261"/>
      <c r="J14" s="262">
        <v>180</v>
      </c>
      <c r="K14" s="258">
        <f>J14/3.4-1.5</f>
        <v>51.44117647058824</v>
      </c>
      <c r="L14" s="259">
        <f>RANK(K14,$K$11:$K$15,0)</f>
        <v>4</v>
      </c>
      <c r="M14" s="262">
        <v>191.5</v>
      </c>
      <c r="N14" s="258">
        <f>M14/3.4-1.5</f>
        <v>54.82352941176471</v>
      </c>
      <c r="O14" s="259">
        <f>RANK(N14,$N$11:$N$15,0)</f>
        <v>4</v>
      </c>
      <c r="P14" s="262">
        <v>201</v>
      </c>
      <c r="Q14" s="258">
        <f>P14/3.4-1.5</f>
        <v>57.61764705882353</v>
      </c>
      <c r="R14" s="259">
        <f>RANK(Q14,$Q$11:$Q$15,0)</f>
        <v>4</v>
      </c>
      <c r="S14" s="259">
        <v>2</v>
      </c>
      <c r="T14" s="259"/>
      <c r="U14" s="263">
        <f>P14+M14+J14</f>
        <v>572.5</v>
      </c>
      <c r="V14" s="264"/>
      <c r="W14" s="258">
        <f>(K14+N14+Q14)/3</f>
        <v>54.62745098039216</v>
      </c>
      <c r="X14" s="242"/>
      <c r="Y14" s="256"/>
      <c r="Z14" s="256"/>
      <c r="AA14" s="256"/>
      <c r="AB14" s="256"/>
      <c r="AC14" s="256"/>
      <c r="AD14" s="256"/>
      <c r="AE14" s="256"/>
      <c r="AF14" s="256"/>
    </row>
    <row r="15" spans="1:32" s="260" customFormat="1" ht="39" customHeight="1">
      <c r="A15" s="257"/>
      <c r="B15" s="332" t="s">
        <v>214</v>
      </c>
      <c r="C15" s="362" t="s">
        <v>57</v>
      </c>
      <c r="D15" s="209" t="s">
        <v>24</v>
      </c>
      <c r="E15" s="216" t="s">
        <v>234</v>
      </c>
      <c r="F15" s="217" t="s">
        <v>59</v>
      </c>
      <c r="G15" s="335" t="s">
        <v>58</v>
      </c>
      <c r="H15" s="220" t="s">
        <v>60</v>
      </c>
      <c r="I15" s="261"/>
      <c r="J15" s="482" t="s">
        <v>231</v>
      </c>
      <c r="K15" s="327"/>
      <c r="L15" s="328"/>
      <c r="M15" s="326"/>
      <c r="N15" s="327"/>
      <c r="O15" s="328"/>
      <c r="P15" s="326"/>
      <c r="Q15" s="327"/>
      <c r="R15" s="328"/>
      <c r="S15" s="328"/>
      <c r="T15" s="328"/>
      <c r="U15" s="329"/>
      <c r="V15" s="330"/>
      <c r="W15" s="327"/>
      <c r="X15" s="481"/>
      <c r="Y15" s="256"/>
      <c r="Z15" s="256"/>
      <c r="AA15" s="256"/>
      <c r="AB15" s="256"/>
      <c r="AC15" s="256"/>
      <c r="AD15" s="256"/>
      <c r="AE15" s="256"/>
      <c r="AF15" s="256"/>
    </row>
    <row r="16" spans="1:32" s="256" customFormat="1" ht="33.75" customHeight="1">
      <c r="A16" s="486" t="s">
        <v>92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8"/>
      <c r="Y16" s="260"/>
      <c r="Z16" s="260"/>
      <c r="AA16" s="260"/>
      <c r="AB16" s="260"/>
      <c r="AC16" s="260"/>
      <c r="AD16" s="260"/>
      <c r="AE16" s="260"/>
      <c r="AF16" s="260"/>
    </row>
    <row r="17" spans="1:24" s="256" customFormat="1" ht="39" customHeight="1">
      <c r="A17" s="257">
        <f>RANK(W17,$W$17:$W$21)</f>
        <v>1</v>
      </c>
      <c r="B17" s="469" t="s">
        <v>139</v>
      </c>
      <c r="C17" s="470"/>
      <c r="D17" s="334"/>
      <c r="E17" s="216" t="s">
        <v>140</v>
      </c>
      <c r="F17" s="331" t="s">
        <v>36</v>
      </c>
      <c r="G17" s="220" t="s">
        <v>9</v>
      </c>
      <c r="H17" s="218" t="s">
        <v>6</v>
      </c>
      <c r="I17" s="261"/>
      <c r="J17" s="262">
        <v>218</v>
      </c>
      <c r="K17" s="258">
        <f>J17/3.4</f>
        <v>64.11764705882354</v>
      </c>
      <c r="L17" s="259">
        <f>RANK(K17,$K$17:$K$21,0)</f>
        <v>1</v>
      </c>
      <c r="M17" s="262">
        <v>209</v>
      </c>
      <c r="N17" s="258">
        <f>M17/3.4</f>
        <v>61.470588235294116</v>
      </c>
      <c r="O17" s="259">
        <f>RANK(N17,$N$17:$N$21,0)</f>
        <v>1</v>
      </c>
      <c r="P17" s="262">
        <v>212.5</v>
      </c>
      <c r="Q17" s="258">
        <f>P17/3.4</f>
        <v>62.5</v>
      </c>
      <c r="R17" s="259">
        <f>RANK(Q17,$Q$17:$Q$21,0)</f>
        <v>1</v>
      </c>
      <c r="S17" s="259"/>
      <c r="T17" s="259"/>
      <c r="U17" s="263">
        <f>P17+M17+J17</f>
        <v>639.5</v>
      </c>
      <c r="V17" s="264"/>
      <c r="W17" s="258">
        <f>(K17+N17+Q17)/3</f>
        <v>62.69607843137255</v>
      </c>
      <c r="X17" s="242"/>
    </row>
    <row r="18" spans="1:24" s="256" customFormat="1" ht="45" customHeight="1" hidden="1">
      <c r="A18" s="257">
        <f>RANK(W18,$W$17:$W$21)</f>
        <v>2</v>
      </c>
      <c r="B18" s="291"/>
      <c r="C18" s="280"/>
      <c r="D18" s="294"/>
      <c r="E18" s="288"/>
      <c r="F18" s="280"/>
      <c r="G18" s="295"/>
      <c r="H18" s="281"/>
      <c r="I18" s="261"/>
      <c r="J18" s="262"/>
      <c r="K18" s="258">
        <f>J18/3.4</f>
        <v>0</v>
      </c>
      <c r="L18" s="259">
        <f>RANK(K18,$K$17:$K$21,0)</f>
        <v>2</v>
      </c>
      <c r="M18" s="262"/>
      <c r="N18" s="258">
        <f>M18/3.4</f>
        <v>0</v>
      </c>
      <c r="O18" s="259">
        <f>RANK(N18,$N$17:$N$21,0)</f>
        <v>2</v>
      </c>
      <c r="P18" s="262"/>
      <c r="Q18" s="258">
        <f>P18/3.4</f>
        <v>0</v>
      </c>
      <c r="R18" s="259">
        <f>RANK(Q18,$Q$17:$Q$21,0)</f>
        <v>2</v>
      </c>
      <c r="S18" s="259"/>
      <c r="T18" s="259"/>
      <c r="U18" s="263">
        <f>P18+M18+J18</f>
        <v>0</v>
      </c>
      <c r="V18" s="264"/>
      <c r="W18" s="258">
        <f>(K18+N18+Q18)/3</f>
        <v>0</v>
      </c>
      <c r="X18" s="242"/>
    </row>
    <row r="19" spans="1:24" s="256" customFormat="1" ht="45" customHeight="1" hidden="1">
      <c r="A19" s="257">
        <f>RANK(W19,$W$17:$W$21)</f>
        <v>2</v>
      </c>
      <c r="B19" s="291"/>
      <c r="C19" s="280"/>
      <c r="D19" s="294"/>
      <c r="E19" s="288"/>
      <c r="F19" s="280"/>
      <c r="G19" s="295"/>
      <c r="H19" s="281"/>
      <c r="I19" s="261"/>
      <c r="J19" s="262"/>
      <c r="K19" s="258">
        <f>J19/3.4</f>
        <v>0</v>
      </c>
      <c r="L19" s="259">
        <f>RANK(K19,$K$17:$K$21,0)</f>
        <v>2</v>
      </c>
      <c r="M19" s="262"/>
      <c r="N19" s="258">
        <f>M19/3.4</f>
        <v>0</v>
      </c>
      <c r="O19" s="259">
        <f>RANK(N19,$N$17:$N$21,0)</f>
        <v>2</v>
      </c>
      <c r="P19" s="262"/>
      <c r="Q19" s="258">
        <f>P19/3.4</f>
        <v>0</v>
      </c>
      <c r="R19" s="259">
        <f>RANK(Q19,$Q$17:$Q$21,0)</f>
        <v>2</v>
      </c>
      <c r="S19" s="259"/>
      <c r="T19" s="259"/>
      <c r="U19" s="263">
        <f>P19+M19+J19</f>
        <v>0</v>
      </c>
      <c r="V19" s="264"/>
      <c r="W19" s="258">
        <f>(K19+N19+Q19)/3</f>
        <v>0</v>
      </c>
      <c r="X19" s="242"/>
    </row>
    <row r="20" spans="1:24" s="256" customFormat="1" ht="45" customHeight="1" hidden="1">
      <c r="A20" s="257">
        <f>RANK(W20,$W$17:$W$21)</f>
        <v>2</v>
      </c>
      <c r="B20" s="291"/>
      <c r="C20" s="280"/>
      <c r="D20" s="294"/>
      <c r="E20" s="288"/>
      <c r="F20" s="280"/>
      <c r="G20" s="295"/>
      <c r="H20" s="281"/>
      <c r="I20" s="261"/>
      <c r="J20" s="262"/>
      <c r="K20" s="258">
        <f>J20/3.4</f>
        <v>0</v>
      </c>
      <c r="L20" s="259">
        <f>RANK(K20,$K$17:$K$21,0)</f>
        <v>2</v>
      </c>
      <c r="M20" s="262"/>
      <c r="N20" s="258">
        <f>M20/3.4</f>
        <v>0</v>
      </c>
      <c r="O20" s="259">
        <f>RANK(N20,$N$17:$N$21,0)</f>
        <v>2</v>
      </c>
      <c r="P20" s="262"/>
      <c r="Q20" s="258">
        <f>P20/3.4</f>
        <v>0</v>
      </c>
      <c r="R20" s="259">
        <f>RANK(Q20,$Q$17:$Q$21,0)</f>
        <v>2</v>
      </c>
      <c r="S20" s="259"/>
      <c r="T20" s="259"/>
      <c r="U20" s="263">
        <f>P20+M20+J20</f>
        <v>0</v>
      </c>
      <c r="V20" s="264"/>
      <c r="W20" s="258">
        <f>(K20+N20+Q20)/3</f>
        <v>0</v>
      </c>
      <c r="X20" s="242"/>
    </row>
    <row r="21" spans="1:24" s="256" customFormat="1" ht="45" customHeight="1" hidden="1">
      <c r="A21" s="257">
        <f>RANK(W21,$W$17:$W$21)</f>
        <v>2</v>
      </c>
      <c r="B21" s="291"/>
      <c r="C21" s="280"/>
      <c r="D21" s="294"/>
      <c r="E21" s="288"/>
      <c r="F21" s="280"/>
      <c r="G21" s="295"/>
      <c r="H21" s="281"/>
      <c r="I21" s="261"/>
      <c r="J21" s="262"/>
      <c r="K21" s="258">
        <f>J21/3.4</f>
        <v>0</v>
      </c>
      <c r="L21" s="259">
        <f>RANK(K21,$K$17:$K$21,0)</f>
        <v>2</v>
      </c>
      <c r="M21" s="262"/>
      <c r="N21" s="258">
        <f>M21/3.4</f>
        <v>0</v>
      </c>
      <c r="O21" s="259">
        <f>RANK(N21,$N$17:$N$21,0)</f>
        <v>2</v>
      </c>
      <c r="P21" s="262"/>
      <c r="Q21" s="258">
        <f>P21/3.4</f>
        <v>0</v>
      </c>
      <c r="R21" s="259">
        <f>RANK(Q21,$Q$17:$Q$21,0)</f>
        <v>2</v>
      </c>
      <c r="S21" s="259"/>
      <c r="T21" s="259"/>
      <c r="U21" s="263">
        <f>P21+M21+J21</f>
        <v>0</v>
      </c>
      <c r="V21" s="264"/>
      <c r="W21" s="258">
        <f>(K21+N21+Q21)/3</f>
        <v>0</v>
      </c>
      <c r="X21" s="242"/>
    </row>
    <row r="22" spans="1:24" s="256" customFormat="1" ht="27.75" customHeight="1">
      <c r="A22" s="483" t="s">
        <v>115</v>
      </c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5"/>
    </row>
    <row r="23" spans="1:24" s="256" customFormat="1" ht="36" customHeight="1">
      <c r="A23" s="257">
        <f>RANK(W23,$W$23:$W$28)</f>
        <v>1</v>
      </c>
      <c r="B23" s="332" t="s">
        <v>221</v>
      </c>
      <c r="C23" s="208"/>
      <c r="D23" s="209">
        <v>1</v>
      </c>
      <c r="E23" s="207" t="s">
        <v>144</v>
      </c>
      <c r="F23" s="331" t="s">
        <v>155</v>
      </c>
      <c r="G23" s="335" t="s">
        <v>5</v>
      </c>
      <c r="H23" s="218" t="s">
        <v>6</v>
      </c>
      <c r="I23" s="261"/>
      <c r="J23" s="262">
        <v>221.5</v>
      </c>
      <c r="K23" s="258">
        <f>J23/3.4</f>
        <v>65.14705882352942</v>
      </c>
      <c r="L23" s="259">
        <f>RANK(K23,$K$23:$K$28,0)</f>
        <v>2</v>
      </c>
      <c r="M23" s="262">
        <v>223.5</v>
      </c>
      <c r="N23" s="258">
        <f>M23/3.4</f>
        <v>65.73529411764706</v>
      </c>
      <c r="O23" s="259">
        <f>RANK(N23,$N$23:$N$28,0)</f>
        <v>1</v>
      </c>
      <c r="P23" s="262">
        <v>226.5</v>
      </c>
      <c r="Q23" s="258">
        <f>P23/3.4</f>
        <v>66.61764705882354</v>
      </c>
      <c r="R23" s="259">
        <f>RANK(Q23,$Q$23:$Q$28,0)</f>
        <v>1</v>
      </c>
      <c r="S23" s="259"/>
      <c r="T23" s="259"/>
      <c r="U23" s="263">
        <f>P23+M23+J23</f>
        <v>671.5</v>
      </c>
      <c r="V23" s="264"/>
      <c r="W23" s="258">
        <f>(K23+N23+Q23)/3</f>
        <v>65.83333333333333</v>
      </c>
      <c r="X23" s="242" t="s">
        <v>121</v>
      </c>
    </row>
    <row r="24" spans="1:24" s="256" customFormat="1" ht="36" customHeight="1">
      <c r="A24" s="257">
        <f>RANK(W24,$W$23:$W$28)</f>
        <v>2</v>
      </c>
      <c r="B24" s="471" t="s">
        <v>222</v>
      </c>
      <c r="C24" s="470"/>
      <c r="D24" s="215" t="s">
        <v>24</v>
      </c>
      <c r="E24" s="467" t="s">
        <v>228</v>
      </c>
      <c r="F24" s="468"/>
      <c r="G24" s="220" t="s">
        <v>9</v>
      </c>
      <c r="H24" s="220" t="s">
        <v>6</v>
      </c>
      <c r="I24" s="261"/>
      <c r="J24" s="262">
        <v>223.5</v>
      </c>
      <c r="K24" s="258">
        <f>J24/3.4</f>
        <v>65.73529411764706</v>
      </c>
      <c r="L24" s="259">
        <f>RANK(K24,$K$23:$K$28,0)</f>
        <v>1</v>
      </c>
      <c r="M24" s="262">
        <v>222.5</v>
      </c>
      <c r="N24" s="258">
        <f>M24/3.4</f>
        <v>65.44117647058823</v>
      </c>
      <c r="O24" s="259">
        <f>RANK(N24,$N$23:$N$28,0)</f>
        <v>3</v>
      </c>
      <c r="P24" s="262">
        <v>224</v>
      </c>
      <c r="Q24" s="258">
        <f>P24/3.4</f>
        <v>65.88235294117648</v>
      </c>
      <c r="R24" s="259">
        <f>RANK(Q24,$Q$23:$Q$28,0)</f>
        <v>2</v>
      </c>
      <c r="S24" s="259"/>
      <c r="T24" s="259"/>
      <c r="U24" s="263">
        <f>P24+M24+J24</f>
        <v>670</v>
      </c>
      <c r="V24" s="264"/>
      <c r="W24" s="258">
        <f>(K24+N24+Q24)/3</f>
        <v>65.68627450980392</v>
      </c>
      <c r="X24" s="242" t="s">
        <v>121</v>
      </c>
    </row>
    <row r="25" spans="1:24" s="256" customFormat="1" ht="36" customHeight="1">
      <c r="A25" s="257">
        <f>RANK(W25,$W$23:$W$28)</f>
        <v>3</v>
      </c>
      <c r="B25" s="207" t="s">
        <v>225</v>
      </c>
      <c r="C25" s="208"/>
      <c r="D25" s="296">
        <v>1</v>
      </c>
      <c r="E25" s="219" t="s">
        <v>226</v>
      </c>
      <c r="F25" s="463"/>
      <c r="G25" s="220" t="s">
        <v>9</v>
      </c>
      <c r="H25" s="473" t="s">
        <v>6</v>
      </c>
      <c r="I25" s="261"/>
      <c r="J25" s="262">
        <v>218.5</v>
      </c>
      <c r="K25" s="258">
        <f>J25/3.4</f>
        <v>64.26470588235294</v>
      </c>
      <c r="L25" s="259">
        <f>RANK(K25,$K$23:$K$28,0)</f>
        <v>3</v>
      </c>
      <c r="M25" s="262">
        <v>223</v>
      </c>
      <c r="N25" s="258">
        <f>M25/3.4</f>
        <v>65.58823529411765</v>
      </c>
      <c r="O25" s="259">
        <f>RANK(N25,$N$23:$N$28,0)</f>
        <v>2</v>
      </c>
      <c r="P25" s="262">
        <v>220</v>
      </c>
      <c r="Q25" s="258">
        <f>P25/3.4</f>
        <v>64.70588235294117</v>
      </c>
      <c r="R25" s="259">
        <f>RANK(Q25,$Q$23:$Q$28,0)</f>
        <v>4</v>
      </c>
      <c r="S25" s="259"/>
      <c r="T25" s="259"/>
      <c r="U25" s="263">
        <f>P25+M25+J25</f>
        <v>661.5</v>
      </c>
      <c r="V25" s="264"/>
      <c r="W25" s="258">
        <f>(K25+N25+Q25)/3</f>
        <v>64.8529411764706</v>
      </c>
      <c r="X25" s="242" t="s">
        <v>74</v>
      </c>
    </row>
    <row r="26" spans="1:24" s="256" customFormat="1" ht="36" customHeight="1">
      <c r="A26" s="257">
        <f>RANK(W26,$W$23:$W$28)</f>
        <v>4</v>
      </c>
      <c r="B26" s="332" t="s">
        <v>223</v>
      </c>
      <c r="C26" s="472"/>
      <c r="D26" s="335" t="s">
        <v>24</v>
      </c>
      <c r="E26" s="216" t="s">
        <v>224</v>
      </c>
      <c r="F26" s="217"/>
      <c r="G26" s="220" t="s">
        <v>9</v>
      </c>
      <c r="H26" s="220" t="s">
        <v>6</v>
      </c>
      <c r="I26" s="261"/>
      <c r="J26" s="262">
        <v>211</v>
      </c>
      <c r="K26" s="258">
        <f>J26/3.4</f>
        <v>62.05882352941177</v>
      </c>
      <c r="L26" s="259">
        <f>RANK(K26,$K$23:$K$28,0)</f>
        <v>5</v>
      </c>
      <c r="M26" s="262">
        <v>220.5</v>
      </c>
      <c r="N26" s="258">
        <f>M26/3.4</f>
        <v>64.8529411764706</v>
      </c>
      <c r="O26" s="259">
        <f>RANK(N26,$N$23:$N$28,0)</f>
        <v>4</v>
      </c>
      <c r="P26" s="262">
        <v>222.5</v>
      </c>
      <c r="Q26" s="258">
        <f>P26/3.4</f>
        <v>65.44117647058823</v>
      </c>
      <c r="R26" s="259">
        <f>RANK(Q26,$Q$23:$Q$28,0)</f>
        <v>3</v>
      </c>
      <c r="S26" s="259"/>
      <c r="T26" s="259"/>
      <c r="U26" s="263">
        <f>P26+M26+J26</f>
        <v>654</v>
      </c>
      <c r="V26" s="264"/>
      <c r="W26" s="258">
        <f>(K26+N26+Q26)/3</f>
        <v>64.11764705882354</v>
      </c>
      <c r="X26" s="242" t="s">
        <v>74</v>
      </c>
    </row>
    <row r="27" spans="1:24" s="256" customFormat="1" ht="36" customHeight="1">
      <c r="A27" s="257">
        <f>RANK(W27,$W$23:$W$28)</f>
        <v>5</v>
      </c>
      <c r="B27" s="207" t="s">
        <v>143</v>
      </c>
      <c r="C27" s="208"/>
      <c r="D27" s="209">
        <v>1</v>
      </c>
      <c r="E27" s="207" t="s">
        <v>227</v>
      </c>
      <c r="F27" s="208" t="s">
        <v>7</v>
      </c>
      <c r="G27" s="218" t="s">
        <v>5</v>
      </c>
      <c r="H27" s="218" t="s">
        <v>6</v>
      </c>
      <c r="I27" s="261"/>
      <c r="J27" s="262">
        <v>215.5</v>
      </c>
      <c r="K27" s="258">
        <f>J27/3.4</f>
        <v>63.38235294117647</v>
      </c>
      <c r="L27" s="259">
        <f>RANK(K27,$K$23:$K$28,0)</f>
        <v>4</v>
      </c>
      <c r="M27" s="262">
        <v>218</v>
      </c>
      <c r="N27" s="258">
        <f>M27/3.4</f>
        <v>64.11764705882354</v>
      </c>
      <c r="O27" s="259">
        <f>RANK(N27,$N$23:$N$28,0)</f>
        <v>5</v>
      </c>
      <c r="P27" s="262">
        <v>214.5</v>
      </c>
      <c r="Q27" s="258">
        <f>P27/3.4</f>
        <v>63.08823529411765</v>
      </c>
      <c r="R27" s="259">
        <f>RANK(Q27,$Q$23:$Q$28,0)</f>
        <v>5</v>
      </c>
      <c r="S27" s="259"/>
      <c r="T27" s="259"/>
      <c r="U27" s="263">
        <f>P27+M27+J27</f>
        <v>648</v>
      </c>
      <c r="V27" s="264"/>
      <c r="W27" s="258">
        <f>(K27+N27+Q27)/3</f>
        <v>63.529411764705884</v>
      </c>
      <c r="X27" s="242" t="s">
        <v>74</v>
      </c>
    </row>
    <row r="28" spans="1:24" s="256" customFormat="1" ht="36" customHeight="1">
      <c r="A28" s="257">
        <f>RANK(W28,$W$23:$W$28)</f>
        <v>6</v>
      </c>
      <c r="B28" s="207" t="s">
        <v>141</v>
      </c>
      <c r="C28" s="208"/>
      <c r="D28" s="296"/>
      <c r="E28" s="207" t="s">
        <v>142</v>
      </c>
      <c r="F28" s="331" t="s">
        <v>154</v>
      </c>
      <c r="G28" s="220" t="s">
        <v>9</v>
      </c>
      <c r="H28" s="335" t="s">
        <v>6</v>
      </c>
      <c r="I28" s="261"/>
      <c r="J28" s="262">
        <v>206</v>
      </c>
      <c r="K28" s="258">
        <f>J28/3.4</f>
        <v>60.58823529411765</v>
      </c>
      <c r="L28" s="259">
        <f>RANK(K28,$K$23:$K$28,0)</f>
        <v>6</v>
      </c>
      <c r="M28" s="262">
        <v>206.5</v>
      </c>
      <c r="N28" s="258">
        <f>M28/3.4</f>
        <v>60.73529411764706</v>
      </c>
      <c r="O28" s="259">
        <f>RANK(N28,$N$23:$N$28,0)</f>
        <v>6</v>
      </c>
      <c r="P28" s="262">
        <v>209.5</v>
      </c>
      <c r="Q28" s="258">
        <f>P28/3.4</f>
        <v>61.61764705882353</v>
      </c>
      <c r="R28" s="259">
        <f>RANK(Q28,$Q$23:$Q$28,0)</f>
        <v>6</v>
      </c>
      <c r="S28" s="259"/>
      <c r="T28" s="259"/>
      <c r="U28" s="263">
        <f>P28+M28+J28</f>
        <v>622</v>
      </c>
      <c r="V28" s="264"/>
      <c r="W28" s="258">
        <f>(K28+N28+Q28)/3</f>
        <v>60.98039215686274</v>
      </c>
      <c r="X28" s="242" t="s">
        <v>42</v>
      </c>
    </row>
    <row r="29" spans="1:23" s="266" customFormat="1" ht="55.5" customHeight="1">
      <c r="A29" s="265" t="s">
        <v>93</v>
      </c>
      <c r="H29" s="267" t="s">
        <v>183</v>
      </c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W29" s="268"/>
    </row>
    <row r="30" spans="1:23" s="266" customFormat="1" ht="55.5" customHeight="1">
      <c r="A30" s="265" t="s">
        <v>94</v>
      </c>
      <c r="H30" s="267" t="s">
        <v>95</v>
      </c>
      <c r="R30" s="265"/>
      <c r="W30" s="268"/>
    </row>
    <row r="31" ht="14.25">
      <c r="W31" s="269"/>
    </row>
  </sheetData>
  <sheetProtection selectLockedCells="1" selectUnlockedCells="1"/>
  <mergeCells count="27">
    <mergeCell ref="A22:X22"/>
    <mergeCell ref="A16:X16"/>
    <mergeCell ref="A10:X10"/>
    <mergeCell ref="A2:W2"/>
    <mergeCell ref="A3:W3"/>
    <mergeCell ref="A4:W4"/>
    <mergeCell ref="A5:X5"/>
    <mergeCell ref="A7:E7"/>
    <mergeCell ref="R7:X7"/>
    <mergeCell ref="A6:W6"/>
    <mergeCell ref="X8:X9"/>
    <mergeCell ref="G8:G9"/>
    <mergeCell ref="H8:H9"/>
    <mergeCell ref="J8:L8"/>
    <mergeCell ref="M8:O8"/>
    <mergeCell ref="P8:R8"/>
    <mergeCell ref="S8:S9"/>
    <mergeCell ref="A8:A9"/>
    <mergeCell ref="B8:B9"/>
    <mergeCell ref="T8:T9"/>
    <mergeCell ref="U8:U9"/>
    <mergeCell ref="V8:V9"/>
    <mergeCell ref="W8:W9"/>
    <mergeCell ref="C8:C9"/>
    <mergeCell ref="D8:D9"/>
    <mergeCell ref="E8:E9"/>
    <mergeCell ref="F8:F9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6"/>
  <sheetViews>
    <sheetView view="pageBreakPreview" zoomScale="75" zoomScaleNormal="60" zoomScaleSheetLayoutView="75" zoomScalePageLayoutView="0" workbookViewId="0" topLeftCell="A2">
      <selection activeCell="J10" sqref="J10"/>
    </sheetView>
  </sheetViews>
  <sheetFormatPr defaultColWidth="9.33203125" defaultRowHeight="12.75"/>
  <cols>
    <col min="1" max="1" width="7.66015625" style="59" customWidth="1"/>
    <col min="2" max="2" width="23.5" style="60" customWidth="1"/>
    <col min="3" max="3" width="0" style="60" hidden="1" customWidth="1"/>
    <col min="4" max="4" width="9.16015625" style="59" customWidth="1"/>
    <col min="5" max="5" width="42" style="59" customWidth="1"/>
    <col min="6" max="7" width="0" style="59" hidden="1" customWidth="1"/>
    <col min="8" max="8" width="28.66015625" style="59" customWidth="1"/>
    <col min="9" max="9" width="11.83203125" style="61" customWidth="1"/>
    <col min="10" max="10" width="11.83203125" style="59" customWidth="1"/>
    <col min="11" max="11" width="11.83203125" style="62" customWidth="1"/>
    <col min="12" max="12" width="11.83203125" style="61" customWidth="1"/>
    <col min="13" max="13" width="11.83203125" style="62" customWidth="1"/>
    <col min="14" max="14" width="13.66015625" style="59" customWidth="1"/>
    <col min="15" max="15" width="10.83203125" style="59" customWidth="1"/>
    <col min="16" max="16" width="15.83203125" style="62" customWidth="1"/>
    <col min="17" max="23" width="0" style="59" hidden="1" customWidth="1"/>
    <col min="24" max="16384" width="9.33203125" style="59" customWidth="1"/>
  </cols>
  <sheetData>
    <row r="1" spans="1:27" s="66" customFormat="1" ht="14.25" customHeight="1" hidden="1">
      <c r="A1" s="63" t="s">
        <v>65</v>
      </c>
      <c r="B1" s="64"/>
      <c r="C1" s="64"/>
      <c r="D1" s="64"/>
      <c r="E1" s="65"/>
      <c r="F1" s="65"/>
      <c r="G1" s="65"/>
      <c r="I1" s="67"/>
      <c r="J1" s="68"/>
      <c r="K1" s="69" t="s">
        <v>69</v>
      </c>
      <c r="L1" s="67"/>
      <c r="M1" s="69" t="s">
        <v>70</v>
      </c>
      <c r="N1" s="68"/>
      <c r="O1" s="68"/>
      <c r="P1" s="70" t="s">
        <v>71</v>
      </c>
      <c r="Q1" s="71"/>
      <c r="R1" s="71"/>
      <c r="S1" s="71"/>
      <c r="T1" s="71"/>
      <c r="U1" s="71"/>
      <c r="V1" s="71"/>
      <c r="W1" s="71"/>
      <c r="X1" s="71"/>
      <c r="Y1" s="71"/>
      <c r="AA1" s="71"/>
    </row>
    <row r="2" spans="1:23" s="72" customFormat="1" ht="34.5" customHeight="1">
      <c r="A2" s="384" t="s">
        <v>184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</row>
    <row r="3" spans="1:23" s="74" customFormat="1" ht="34.5" customHeight="1">
      <c r="A3" s="461" t="s">
        <v>98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73"/>
      <c r="R3" s="73"/>
      <c r="S3" s="73"/>
      <c r="T3" s="73"/>
      <c r="U3" s="73"/>
      <c r="V3" s="73"/>
      <c r="W3" s="73"/>
    </row>
    <row r="4" spans="1:16" s="75" customFormat="1" ht="42.75" customHeight="1" hidden="1">
      <c r="A4" s="462" t="s">
        <v>99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24" s="24" customFormat="1" ht="34.5" customHeight="1">
      <c r="A5" s="387" t="s">
        <v>233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76"/>
      <c r="U5" s="76"/>
      <c r="V5" s="76"/>
      <c r="W5" s="76"/>
      <c r="X5" s="76"/>
    </row>
    <row r="6" spans="1:23" s="80" customFormat="1" ht="21.75" customHeight="1">
      <c r="A6" s="388" t="s">
        <v>6</v>
      </c>
      <c r="B6" s="388"/>
      <c r="C6" s="388"/>
      <c r="D6" s="388"/>
      <c r="E6" s="388"/>
      <c r="F6" s="77"/>
      <c r="G6" s="77"/>
      <c r="H6" s="78"/>
      <c r="I6" s="78"/>
      <c r="J6" s="79"/>
      <c r="K6" s="79"/>
      <c r="L6" s="79"/>
      <c r="M6" s="79"/>
      <c r="N6" s="79"/>
      <c r="P6" s="81" t="s">
        <v>182</v>
      </c>
      <c r="Q6" s="79"/>
      <c r="R6" s="388" t="s">
        <v>100</v>
      </c>
      <c r="S6" s="388"/>
      <c r="T6" s="388"/>
      <c r="U6" s="388"/>
      <c r="V6" s="388"/>
      <c r="W6" s="388"/>
    </row>
    <row r="7" spans="1:16" s="84" customFormat="1" ht="25.5" customHeight="1">
      <c r="A7" s="454" t="s">
        <v>77</v>
      </c>
      <c r="B7" s="455" t="s">
        <v>0</v>
      </c>
      <c r="C7" s="82"/>
      <c r="D7" s="456" t="s">
        <v>1</v>
      </c>
      <c r="E7" s="378" t="s">
        <v>80</v>
      </c>
      <c r="F7" s="83"/>
      <c r="G7" s="83"/>
      <c r="H7" s="457" t="s">
        <v>101</v>
      </c>
      <c r="I7" s="458" t="s">
        <v>102</v>
      </c>
      <c r="J7" s="458"/>
      <c r="K7" s="458"/>
      <c r="L7" s="458"/>
      <c r="M7" s="458"/>
      <c r="N7" s="459" t="s">
        <v>103</v>
      </c>
      <c r="O7" s="456" t="s">
        <v>104</v>
      </c>
      <c r="P7" s="460" t="s">
        <v>105</v>
      </c>
    </row>
    <row r="8" spans="1:16" s="84" customFormat="1" ht="97.5" customHeight="1">
      <c r="A8" s="454"/>
      <c r="B8" s="455"/>
      <c r="C8" s="82"/>
      <c r="D8" s="456"/>
      <c r="E8" s="378"/>
      <c r="F8" s="83"/>
      <c r="G8" s="83"/>
      <c r="H8" s="457"/>
      <c r="I8" s="85" t="s">
        <v>106</v>
      </c>
      <c r="J8" s="85" t="s">
        <v>107</v>
      </c>
      <c r="K8" s="85" t="s">
        <v>108</v>
      </c>
      <c r="L8" s="86" t="s">
        <v>109</v>
      </c>
      <c r="M8" s="87" t="s">
        <v>110</v>
      </c>
      <c r="N8" s="459"/>
      <c r="O8" s="456"/>
      <c r="P8" s="460"/>
    </row>
    <row r="9" spans="1:16" s="84" customFormat="1" ht="41.25" customHeight="1">
      <c r="A9" s="453" t="s">
        <v>208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</row>
    <row r="10" spans="1:16" s="75" customFormat="1" ht="48.75" customHeight="1">
      <c r="A10" s="88"/>
      <c r="B10" s="216" t="s">
        <v>204</v>
      </c>
      <c r="C10" s="214"/>
      <c r="D10" s="209" t="s">
        <v>25</v>
      </c>
      <c r="E10" s="216" t="s">
        <v>205</v>
      </c>
      <c r="F10" s="217"/>
      <c r="G10" s="215" t="s">
        <v>9</v>
      </c>
      <c r="H10" s="220" t="s">
        <v>6</v>
      </c>
      <c r="I10" s="89">
        <v>7.2</v>
      </c>
      <c r="J10" s="89">
        <v>7.1</v>
      </c>
      <c r="K10" s="89">
        <v>7</v>
      </c>
      <c r="L10" s="89">
        <v>6.6</v>
      </c>
      <c r="M10" s="89">
        <v>7.3</v>
      </c>
      <c r="N10" s="90">
        <f>I10+J10+K10+L10+M10</f>
        <v>35.199999999999996</v>
      </c>
      <c r="O10" s="90"/>
      <c r="P10" s="91">
        <f>N10/5*10</f>
        <v>70.39999999999999</v>
      </c>
    </row>
    <row r="11" spans="1:16" s="75" customFormat="1" ht="48.75" customHeight="1">
      <c r="A11" s="88"/>
      <c r="B11" s="221" t="s">
        <v>146</v>
      </c>
      <c r="C11" s="214"/>
      <c r="D11" s="296"/>
      <c r="E11" s="207" t="s">
        <v>147</v>
      </c>
      <c r="F11" s="331"/>
      <c r="G11" s="218" t="s">
        <v>9</v>
      </c>
      <c r="H11" s="218" t="s">
        <v>6</v>
      </c>
      <c r="I11" s="89">
        <v>6.3</v>
      </c>
      <c r="J11" s="89">
        <v>6.5</v>
      </c>
      <c r="K11" s="89">
        <v>6.7</v>
      </c>
      <c r="L11" s="89">
        <v>6.4</v>
      </c>
      <c r="M11" s="89">
        <v>6.8</v>
      </c>
      <c r="N11" s="90">
        <f>I11+J11+K11+L11+M11</f>
        <v>32.699999999999996</v>
      </c>
      <c r="O11" s="90"/>
      <c r="P11" s="91">
        <f>N11/5*10</f>
        <v>65.39999999999999</v>
      </c>
    </row>
    <row r="12" spans="1:16" s="75" customFormat="1" ht="36" customHeight="1">
      <c r="A12" s="453" t="s">
        <v>209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</row>
    <row r="13" spans="1:16" s="75" customFormat="1" ht="48.75" customHeight="1">
      <c r="A13" s="88"/>
      <c r="B13" s="332" t="s">
        <v>206</v>
      </c>
      <c r="C13" s="362"/>
      <c r="D13" s="209" t="s">
        <v>24</v>
      </c>
      <c r="E13" s="216" t="s">
        <v>207</v>
      </c>
      <c r="F13" s="217"/>
      <c r="G13" s="218" t="s">
        <v>48</v>
      </c>
      <c r="H13" s="218" t="s">
        <v>6</v>
      </c>
      <c r="I13" s="89">
        <v>7.3</v>
      </c>
      <c r="J13" s="89">
        <v>7.5</v>
      </c>
      <c r="K13" s="89">
        <v>7.7</v>
      </c>
      <c r="L13" s="89">
        <v>7.5</v>
      </c>
      <c r="M13" s="89">
        <v>7.7</v>
      </c>
      <c r="N13" s="90">
        <f>I13+J13+K13+L13+M13</f>
        <v>37.7</v>
      </c>
      <c r="O13" s="90"/>
      <c r="P13" s="91">
        <f>N13/5*10</f>
        <v>75.4</v>
      </c>
    </row>
    <row r="14" spans="1:23" s="45" customFormat="1" ht="56.25" customHeight="1">
      <c r="A14" s="44" t="s">
        <v>93</v>
      </c>
      <c r="H14" s="92" t="s">
        <v>183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W14" s="46"/>
    </row>
    <row r="15" spans="1:24" s="45" customFormat="1" ht="58.5" customHeight="1">
      <c r="A15" s="44" t="s">
        <v>94</v>
      </c>
      <c r="H15" s="92" t="s">
        <v>95</v>
      </c>
      <c r="R15" s="44"/>
      <c r="S15" s="44"/>
      <c r="X15" s="46"/>
    </row>
    <row r="16" spans="2:8" ht="42.75" customHeight="1">
      <c r="B16" s="93"/>
      <c r="C16" s="93"/>
      <c r="D16" s="93"/>
      <c r="E16" s="93"/>
      <c r="F16" s="93"/>
      <c r="G16" s="93"/>
      <c r="H16" s="93"/>
    </row>
  </sheetData>
  <sheetProtection selectLockedCells="1" selectUnlockedCells="1"/>
  <mergeCells count="17">
    <mergeCell ref="P7:P8"/>
    <mergeCell ref="A2:W2"/>
    <mergeCell ref="A3:P3"/>
    <mergeCell ref="A4:P4"/>
    <mergeCell ref="A5:S5"/>
    <mergeCell ref="A6:E6"/>
    <mergeCell ref="R6:W6"/>
    <mergeCell ref="A9:P9"/>
    <mergeCell ref="A12:P12"/>
    <mergeCell ref="A7:A8"/>
    <mergeCell ref="B7:B8"/>
    <mergeCell ref="D7:D8"/>
    <mergeCell ref="E7:E8"/>
    <mergeCell ref="H7:H8"/>
    <mergeCell ref="I7:M7"/>
    <mergeCell ref="N7:N8"/>
    <mergeCell ref="O7:O8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Горбачев Алексей Иванович</cp:lastModifiedBy>
  <cp:lastPrinted>2017-11-19T14:21:35Z</cp:lastPrinted>
  <dcterms:created xsi:type="dcterms:W3CDTF">2017-07-14T16:20:09Z</dcterms:created>
  <dcterms:modified xsi:type="dcterms:W3CDTF">2017-11-19T14:39:57Z</dcterms:modified>
  <cp:category/>
  <cp:version/>
  <cp:contentType/>
  <cp:contentStatus/>
</cp:coreProperties>
</file>