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505" windowWidth="11610" windowHeight="9210" tabRatio="853" activeTab="4"/>
  </bookViews>
  <sheets>
    <sheet name="мп" sheetId="1" r:id="rId1"/>
    <sheet name="ППЮ Ю (ОБ)" sheetId="2" r:id="rId2"/>
    <sheet name="ППЮ Ю (2)" sheetId="3" r:id="rId3"/>
    <sheet name="ППД - а" sheetId="4" r:id="rId4"/>
    <sheet name="ППД б" sheetId="5" r:id="rId5"/>
  </sheets>
  <externalReferences>
    <externalReference r:id="rId8"/>
  </externalReferences>
  <definedNames>
    <definedName name="АБУ_ШАБЕХ_Софи" localSheetId="4">#REF!</definedName>
    <definedName name="АБУ_ШАБЕХ_Софи" localSheetId="2">#REF!</definedName>
    <definedName name="АБУ_ШАБЕХ_Софи">#REF!</definedName>
    <definedName name="АЙР" localSheetId="4">#REF!</definedName>
    <definedName name="АЙР" localSheetId="2">#REF!</definedName>
    <definedName name="АЙР">#REF!</definedName>
    <definedName name="АЙР_КИСС_04__мер.__ганнов." localSheetId="4">#REF!</definedName>
    <definedName name="АЙР_КИСС_04__мер.__ганнов." localSheetId="2">#REF!</definedName>
    <definedName name="АЙР_КИСС_04__мер.__ганнов.">#REF!</definedName>
    <definedName name="апл">#REF!</definedName>
    <definedName name="ароцорцифд4">#REF!</definedName>
    <definedName name="гшщшг7778">#REF!</definedName>
    <definedName name="_xlnm.Print_Titles" localSheetId="0">'мп'!$6:$8</definedName>
    <definedName name="_xlnm.Print_Titles" localSheetId="1">'ППЮ Ю (ОБ)'!$6:$8</definedName>
    <definedName name="ицл35лн6ь">#REF!</definedName>
    <definedName name="КСК__Отрада__Московская_обл." localSheetId="4">#REF!</definedName>
    <definedName name="КСК__Отрада__Московская_обл." localSheetId="2">#REF!</definedName>
    <definedName name="КСК__Отрада__Московская_обл.">#REF!</definedName>
    <definedName name="лдонш7">#REF!</definedName>
    <definedName name="нгщз9">#REF!</definedName>
    <definedName name="_xlnm.Print_Area" localSheetId="0">'мп'!$A$1:$T$11</definedName>
    <definedName name="_xlnm.Print_Area" localSheetId="3">'ППД - а'!$A$1:$U$30</definedName>
    <definedName name="_xlnm.Print_Area" localSheetId="4">'ППД б'!$A$1:$U$35</definedName>
    <definedName name="про5">#REF!</definedName>
    <definedName name="рол89нпри">#REF!</definedName>
    <definedName name="тол">#REF!</definedName>
  </definedNames>
  <calcPr fullCalcOnLoad="1"/>
</workbook>
</file>

<file path=xl/sharedStrings.xml><?xml version="1.0" encoding="utf-8"?>
<sst xmlns="http://schemas.openxmlformats.org/spreadsheetml/2006/main" count="539" uniqueCount="205">
  <si>
    <t>Клуб</t>
  </si>
  <si>
    <t>Результаты по судьям</t>
  </si>
  <si>
    <t>Сумма баллов</t>
  </si>
  <si>
    <t>Итоговый %</t>
  </si>
  <si>
    <t>баллы</t>
  </si>
  <si>
    <t>%</t>
  </si>
  <si>
    <t>М</t>
  </si>
  <si>
    <t>С</t>
  </si>
  <si>
    <t>ошибки</t>
  </si>
  <si>
    <t>Звание, разряд</t>
  </si>
  <si>
    <t>Выполнение норматива</t>
  </si>
  <si>
    <t>КМС</t>
  </si>
  <si>
    <t>КСК МСХА</t>
  </si>
  <si>
    <t>Ф.И.О. всадника, год рожденья</t>
  </si>
  <si>
    <t>Н</t>
  </si>
  <si>
    <t>место</t>
  </si>
  <si>
    <t>МАЛЫЙ ПРИЗ</t>
  </si>
  <si>
    <t>Технические результаты</t>
  </si>
  <si>
    <t>КСК МСХА, Москва</t>
  </si>
  <si>
    <t>Место</t>
  </si>
  <si>
    <t>Ф.И.О. всадника, год рождения</t>
  </si>
  <si>
    <r>
      <t xml:space="preserve">Кличка лошади, год рождения, </t>
    </r>
    <r>
      <rPr>
        <sz val="9"/>
        <rFont val="Cambria"/>
        <family val="1"/>
      </rPr>
      <t>пол, масть, порода, кличка отца, место рождения</t>
    </r>
  </si>
  <si>
    <t>№ паспорта ФКСР</t>
  </si>
  <si>
    <t>Владелец</t>
  </si>
  <si>
    <t>001409</t>
  </si>
  <si>
    <t>Владелец лошади</t>
  </si>
  <si>
    <t>на оформл</t>
  </si>
  <si>
    <t>001195</t>
  </si>
  <si>
    <t>1ю</t>
  </si>
  <si>
    <t>001180</t>
  </si>
  <si>
    <t xml:space="preserve">С </t>
  </si>
  <si>
    <t>Гордеев</t>
  </si>
  <si>
    <t>001485</t>
  </si>
  <si>
    <r>
      <t>ВАХТАН - 01,</t>
    </r>
    <r>
      <rPr>
        <sz val="10"/>
        <rFont val="Cambria"/>
        <family val="1"/>
      </rPr>
      <t xml:space="preserve"> мер, гнед, тракено-венгр, Хореограф, Россия</t>
    </r>
  </si>
  <si>
    <t>002392</t>
  </si>
  <si>
    <t>Демин В</t>
  </si>
  <si>
    <t>Улосевич А</t>
  </si>
  <si>
    <r>
      <t>ДОРИДА</t>
    </r>
    <r>
      <rPr>
        <sz val="10"/>
        <rFont val="Cambria"/>
        <family val="1"/>
      </rPr>
      <t>- 03, гнед, коб, ганновер, Дебориан Дон, Россия</t>
    </r>
  </si>
  <si>
    <t>007191</t>
  </si>
  <si>
    <t>б.р</t>
  </si>
  <si>
    <t>МС</t>
  </si>
  <si>
    <r>
      <rPr>
        <b/>
        <sz val="10"/>
        <rFont val="Cambria"/>
        <family val="1"/>
      </rPr>
      <t>ИМПОРТ - 02</t>
    </r>
    <r>
      <rPr>
        <sz val="10"/>
        <rFont val="Cambria"/>
        <family val="1"/>
      </rPr>
      <t xml:space="preserve">, мер., сер, орловс.рыс, Плейбой, Россия </t>
    </r>
  </si>
  <si>
    <t>011577</t>
  </si>
  <si>
    <t>Князева А</t>
  </si>
  <si>
    <t>ПРЕДВАРИТЕЛЬНЫЙ ПРИЗ (ЮНОШИ) - ЗАЧЕТ ДЛЯ ЮНОШЕЙ</t>
  </si>
  <si>
    <r>
      <t>БУРЕВЕСТНИК-01</t>
    </r>
    <r>
      <rPr>
        <sz val="10"/>
        <rFont val="Cambria"/>
        <family val="1"/>
      </rPr>
      <t>, мер., сер., рус. рыс., Браво Ласс, СПК "Заволжский" Ульян.обл.</t>
    </r>
  </si>
  <si>
    <r>
      <t>ДОН - 08,</t>
    </r>
    <r>
      <rPr>
        <sz val="10"/>
        <rFont val="Cambria"/>
        <family val="1"/>
      </rPr>
      <t xml:space="preserve"> мер, гнед, ганновер, Дон Фредерико, Германия</t>
    </r>
  </si>
  <si>
    <t>Филева М</t>
  </si>
  <si>
    <r>
      <t>ИЗРЯДНЫЙ-11,</t>
    </r>
    <r>
      <rPr>
        <sz val="10"/>
        <rFont val="Cambria"/>
        <family val="1"/>
      </rPr>
      <t xml:space="preserve"> мер, т.гнед, РВП, Илдон, Старож. К.з</t>
    </r>
  </si>
  <si>
    <t>015778</t>
  </si>
  <si>
    <t>Аверина А</t>
  </si>
  <si>
    <r>
      <rPr>
        <b/>
        <sz val="10"/>
        <color indexed="8"/>
        <rFont val="Cambria"/>
        <family val="1"/>
      </rPr>
      <t>ЛИТОРАЛЬ - 02</t>
    </r>
    <r>
      <rPr>
        <sz val="10"/>
        <color indexed="8"/>
        <rFont val="Cambria"/>
        <family val="1"/>
      </rPr>
      <t>, сер, коб., ганновер,Лендровер, Россия</t>
    </r>
  </si>
  <si>
    <t>002506</t>
  </si>
  <si>
    <t>КСК  МСХА</t>
  </si>
  <si>
    <t>015809</t>
  </si>
  <si>
    <t>Капралова О.А</t>
  </si>
  <si>
    <t>015810</t>
  </si>
  <si>
    <t>Дашко А</t>
  </si>
  <si>
    <t>002193</t>
  </si>
  <si>
    <t>КУБОК КСК МСХА ПО ВЫЕЗДКЕ</t>
  </si>
  <si>
    <t>ПРЕДВАРИТЕЛЬНЫЙ ПРИЗ (ДЕТИ) ТЕСТ А</t>
  </si>
  <si>
    <t>КУБОК  КСК МСХА ПО ВЫЕЗДКЕ</t>
  </si>
  <si>
    <t xml:space="preserve">ПРЕДВАРИТЕЛЬНЫЙ ПРИЗ (ДЕТИ) ТЕСТ Б </t>
  </si>
  <si>
    <t>ЗАЧЕТ ДЛЯ ЛЮБИТЕЛЕЙ</t>
  </si>
  <si>
    <r>
      <t xml:space="preserve">ПОПОВА </t>
    </r>
    <r>
      <rPr>
        <sz val="10"/>
        <color indexed="8"/>
        <rFont val="Cambria"/>
        <family val="1"/>
      </rPr>
      <t>Алиса, 2002</t>
    </r>
  </si>
  <si>
    <r>
      <t>БЕКАС - 00</t>
    </r>
    <r>
      <rPr>
        <sz val="10"/>
        <rFont val="Cambria"/>
        <family val="1"/>
      </rPr>
      <t>, мер, т. гнед, англо-тракен, Керамик, ЗАО "Колос"</t>
    </r>
  </si>
  <si>
    <r>
      <t>АМАДЕО - 98</t>
    </r>
    <r>
      <rPr>
        <sz val="10"/>
        <rFont val="Cambria"/>
        <family val="1"/>
      </rPr>
      <t>, мер, т.гнед, тракен, Зазор 3, Кировский к.з</t>
    </r>
  </si>
  <si>
    <r>
      <t xml:space="preserve">МЕСЯЦ - 98, </t>
    </r>
    <r>
      <rPr>
        <sz val="10"/>
        <rFont val="Cambria"/>
        <family val="1"/>
      </rPr>
      <t>жер, гнед, чист верх, Россия</t>
    </r>
  </si>
  <si>
    <r>
      <t>РЕАЛ - 00</t>
    </r>
    <r>
      <rPr>
        <sz val="10"/>
        <rFont val="Cambria"/>
        <family val="1"/>
      </rPr>
      <t>, жер, вор, тракен, Эфир, к/з им. Доватора</t>
    </r>
  </si>
  <si>
    <t>Текнова О</t>
  </si>
  <si>
    <t>В.К</t>
  </si>
  <si>
    <r>
      <t xml:space="preserve">ШТИН </t>
    </r>
    <r>
      <rPr>
        <sz val="10"/>
        <rFont val="Cambria"/>
        <family val="1"/>
      </rPr>
      <t xml:space="preserve"> Екатерина</t>
    </r>
  </si>
  <si>
    <r>
      <t>БАЙТ - 04</t>
    </r>
    <r>
      <rPr>
        <sz val="10"/>
        <rFont val="Cambria"/>
        <family val="1"/>
      </rPr>
      <t xml:space="preserve"> жер, сер, арабск, Россия</t>
    </r>
  </si>
  <si>
    <r>
      <rPr>
        <b/>
        <sz val="10"/>
        <color indexed="8"/>
        <rFont val="Cambria"/>
        <family val="1"/>
      </rPr>
      <t xml:space="preserve">ОРЛОВА </t>
    </r>
    <r>
      <rPr>
        <sz val="10"/>
        <color indexed="8"/>
        <rFont val="Cambria"/>
        <family val="1"/>
      </rPr>
      <t xml:space="preserve"> Екатерина</t>
    </r>
  </si>
  <si>
    <t>КСК "Светлые горы"</t>
  </si>
  <si>
    <r>
      <t xml:space="preserve">Кличка лошади, год рождения, </t>
    </r>
    <r>
      <rPr>
        <sz val="10"/>
        <rFont val="Cambria"/>
        <family val="1"/>
      </rPr>
      <t>пол, масть, порода, кличка отца, место рождения</t>
    </r>
  </si>
  <si>
    <r>
      <t xml:space="preserve">Кличка лошади, год рождения, </t>
    </r>
    <r>
      <rPr>
        <sz val="10"/>
        <rFont val="Times New Roman"/>
        <family val="1"/>
      </rPr>
      <t>пол, масть, порода, кличка отца, место рождения</t>
    </r>
  </si>
  <si>
    <r>
      <t xml:space="preserve">ХАРЛАМОВА </t>
    </r>
    <r>
      <rPr>
        <sz val="10"/>
        <rFont val="Cambria"/>
        <family val="1"/>
      </rPr>
      <t>Галина</t>
    </r>
  </si>
  <si>
    <r>
      <t xml:space="preserve">ХАЙРУЛИНА </t>
    </r>
    <r>
      <rPr>
        <sz val="10"/>
        <rFont val="Cambria"/>
        <family val="1"/>
      </rPr>
      <t>Александра, 2003</t>
    </r>
  </si>
  <si>
    <r>
      <rPr>
        <b/>
        <sz val="10"/>
        <color indexed="8"/>
        <rFont val="Cambria"/>
        <family val="1"/>
      </rPr>
      <t xml:space="preserve">ПЕТРОПАВЛОВСКАЯ </t>
    </r>
    <r>
      <rPr>
        <sz val="10"/>
        <color indexed="8"/>
        <rFont val="Cambria"/>
        <family val="1"/>
      </rPr>
      <t>Александра, 2007</t>
    </r>
  </si>
  <si>
    <r>
      <rPr>
        <b/>
        <sz val="10"/>
        <color indexed="8"/>
        <rFont val="Cambria"/>
        <family val="1"/>
      </rPr>
      <t xml:space="preserve">ПОПОВ </t>
    </r>
    <r>
      <rPr>
        <sz val="10"/>
        <color indexed="8"/>
        <rFont val="Cambria"/>
        <family val="1"/>
      </rPr>
      <t>Юрий, 2004</t>
    </r>
  </si>
  <si>
    <r>
      <rPr>
        <b/>
        <sz val="10"/>
        <color indexed="8"/>
        <rFont val="Cambria"/>
        <family val="1"/>
      </rPr>
      <t xml:space="preserve">МАКСИМОВА </t>
    </r>
    <r>
      <rPr>
        <sz val="10"/>
        <color indexed="8"/>
        <rFont val="Cambria"/>
        <family val="1"/>
      </rPr>
      <t>Варвара, 2005</t>
    </r>
  </si>
  <si>
    <r>
      <rPr>
        <b/>
        <sz val="10"/>
        <rFont val="Cambria"/>
        <family val="1"/>
      </rPr>
      <t>ХАРЧЕНКО</t>
    </r>
    <r>
      <rPr>
        <sz val="10"/>
        <rFont val="Cambria"/>
        <family val="1"/>
      </rPr>
      <t xml:space="preserve"> Ксения, 2005</t>
    </r>
  </si>
  <si>
    <t xml:space="preserve">ПРЕДВАРИТЕЛЬНЫЙ ПРИЗ (ЮНОШИ) - ОБЩИЙ   ЗАЧЕТ </t>
  </si>
  <si>
    <r>
      <rPr>
        <b/>
        <sz val="10"/>
        <color indexed="8"/>
        <rFont val="Cambria"/>
        <family val="1"/>
      </rPr>
      <t xml:space="preserve">РОДИОНОВА </t>
    </r>
    <r>
      <rPr>
        <sz val="10"/>
        <color indexed="8"/>
        <rFont val="Cambria"/>
        <family val="1"/>
      </rPr>
      <t xml:space="preserve"> Екатерина, 2002</t>
    </r>
  </si>
  <si>
    <r>
      <rPr>
        <b/>
        <sz val="10"/>
        <color indexed="8"/>
        <rFont val="Cambria"/>
        <family val="1"/>
      </rPr>
      <t xml:space="preserve">КИСЛОВА </t>
    </r>
    <r>
      <rPr>
        <sz val="10"/>
        <color indexed="8"/>
        <rFont val="Cambria"/>
        <family val="1"/>
      </rPr>
      <t>Ольга, 2005</t>
    </r>
  </si>
  <si>
    <r>
      <t xml:space="preserve">БАККАРА - 01, </t>
    </r>
    <r>
      <rPr>
        <sz val="10"/>
        <rFont val="Cambria"/>
        <family val="1"/>
      </rPr>
      <t>коб, т.рыж, помесь, Россия</t>
    </r>
  </si>
  <si>
    <r>
      <t xml:space="preserve">ТЕКУНОВА </t>
    </r>
    <r>
      <rPr>
        <sz val="10"/>
        <rFont val="Cambria"/>
        <family val="1"/>
      </rPr>
      <t>Анна, 2006</t>
    </r>
  </si>
  <si>
    <r>
      <t xml:space="preserve">АНТОНОВА </t>
    </r>
    <r>
      <rPr>
        <sz val="10"/>
        <rFont val="Cambria"/>
        <family val="1"/>
      </rPr>
      <t>Василиса, 2006</t>
    </r>
  </si>
  <si>
    <r>
      <t xml:space="preserve">МАРКАЧЕВА </t>
    </r>
    <r>
      <rPr>
        <sz val="10"/>
        <rFont val="Cambria"/>
        <family val="1"/>
      </rPr>
      <t>Екатерина, 2000</t>
    </r>
  </si>
  <si>
    <t>3ю</t>
  </si>
  <si>
    <t>018786</t>
  </si>
  <si>
    <r>
      <t xml:space="preserve">КШНЯСЕВА </t>
    </r>
    <r>
      <rPr>
        <sz val="10"/>
        <rFont val="Cambria"/>
        <family val="1"/>
      </rPr>
      <t>Валерия, 1993</t>
    </r>
  </si>
  <si>
    <r>
      <t xml:space="preserve">ЮНИК-01, </t>
    </r>
    <r>
      <rPr>
        <sz val="10"/>
        <rFont val="Cambria"/>
        <family val="1"/>
      </rPr>
      <t>мер., гнед, голл. тепл., Люкс, Нидерланды</t>
    </r>
  </si>
  <si>
    <t>008267</t>
  </si>
  <si>
    <t>Почивалин А</t>
  </si>
  <si>
    <r>
      <rPr>
        <b/>
        <sz val="10"/>
        <rFont val="Cambria"/>
        <family val="1"/>
      </rPr>
      <t>ФОРОС - 06</t>
    </r>
    <r>
      <rPr>
        <sz val="10"/>
        <rFont val="Cambria"/>
        <family val="1"/>
      </rPr>
      <t xml:space="preserve">, мер, рыж, тракен, Форт, Кировск к\з </t>
    </r>
  </si>
  <si>
    <t>010044</t>
  </si>
  <si>
    <t>Галлямова А</t>
  </si>
  <si>
    <t>010610</t>
  </si>
  <si>
    <t xml:space="preserve">Ч.в </t>
  </si>
  <si>
    <t>018888</t>
  </si>
  <si>
    <t>016210</t>
  </si>
  <si>
    <t>Кузнецова Н.И.</t>
  </si>
  <si>
    <t xml:space="preserve">Пони- Академия, г Москва </t>
  </si>
  <si>
    <r>
      <t xml:space="preserve">СЮЗАННА-07, </t>
    </r>
    <r>
      <rPr>
        <sz val="10"/>
        <color indexed="8"/>
        <rFont val="Cambria"/>
        <family val="1"/>
      </rPr>
      <t>кобыла, гн.
полукр., Знаменосец, ПХ "Фотина"</t>
    </r>
  </si>
  <si>
    <t xml:space="preserve"> 017946</t>
  </si>
  <si>
    <t>019732</t>
  </si>
  <si>
    <t>Орлова Е.О</t>
  </si>
  <si>
    <r>
      <t>ПОЭТ - 00</t>
    </r>
    <r>
      <rPr>
        <sz val="10"/>
        <color indexed="8"/>
        <rFont val="Cambria"/>
        <family val="1"/>
      </rPr>
      <t>, жер, гнед, тракен, Эрбит, ЗАО "Колос"</t>
    </r>
  </si>
  <si>
    <t>001194</t>
  </si>
  <si>
    <r>
      <rPr>
        <b/>
        <sz val="10"/>
        <rFont val="Cambria"/>
        <family val="1"/>
      </rPr>
      <t>ГРИМ - 00</t>
    </r>
    <r>
      <rPr>
        <sz val="10"/>
        <rFont val="Cambria"/>
        <family val="1"/>
      </rPr>
      <t>, мер., рыж, тракен, Россия</t>
    </r>
  </si>
  <si>
    <r>
      <t>ДЕНВЕР - 08</t>
    </r>
    <r>
      <rPr>
        <sz val="10"/>
        <rFont val="Cambria"/>
        <family val="1"/>
      </rPr>
      <t>, мер, вор, голландск, Аной, Голландия</t>
    </r>
  </si>
  <si>
    <t>011095</t>
  </si>
  <si>
    <t>Грачева Ю</t>
  </si>
  <si>
    <t>006818</t>
  </si>
  <si>
    <t>005572</t>
  </si>
  <si>
    <r>
      <t xml:space="preserve">ПОДРЕЗОВА </t>
    </r>
    <r>
      <rPr>
        <sz val="10"/>
        <rFont val="Cambria"/>
        <family val="1"/>
      </rPr>
      <t xml:space="preserve"> Филофея, 2004</t>
    </r>
  </si>
  <si>
    <t>Беляева Т</t>
  </si>
  <si>
    <r>
      <rPr>
        <b/>
        <sz val="10"/>
        <rFont val="Cambria"/>
        <family val="1"/>
      </rPr>
      <t xml:space="preserve">БУТЮГИНА </t>
    </r>
    <r>
      <rPr>
        <sz val="10"/>
        <rFont val="Cambria"/>
        <family val="1"/>
      </rPr>
      <t>Елизавета, 1994</t>
    </r>
  </si>
  <si>
    <t>035894</t>
  </si>
  <si>
    <r>
      <t>БАЛОВЕНЬ - 06</t>
    </r>
    <r>
      <rPr>
        <sz val="10"/>
        <rFont val="Cambria"/>
        <family val="1"/>
      </rPr>
      <t>, мер, рыж, ганновер, Бунтарь 23, ДЮСОК Чемпион</t>
    </r>
  </si>
  <si>
    <t>014379</t>
  </si>
  <si>
    <t>Лапкина А</t>
  </si>
  <si>
    <t>КСК "Всадница"</t>
  </si>
  <si>
    <t>008679</t>
  </si>
  <si>
    <t>011103</t>
  </si>
  <si>
    <r>
      <t>ПАСТОРАЛЬ - 06</t>
    </r>
    <r>
      <rPr>
        <sz val="10"/>
        <rFont val="Cambria"/>
        <family val="1"/>
      </rPr>
      <t>, коб, св. гнед. Тракен, Радий, Россия</t>
    </r>
  </si>
  <si>
    <t>007492</t>
  </si>
  <si>
    <t>Свилогудов Л</t>
  </si>
  <si>
    <t>,</t>
  </si>
  <si>
    <t>007493</t>
  </si>
  <si>
    <t>011894</t>
  </si>
  <si>
    <t>КСК "Рекорд", МО</t>
  </si>
  <si>
    <t>003274</t>
  </si>
  <si>
    <t>000675</t>
  </si>
  <si>
    <t>Главный судья:                                                                                                                           Цветаева С.Н.(ВК) Московская область
Секретарь:                                                                                                                                       Орлова  Е.О. (ВК) Москва</t>
  </si>
  <si>
    <r>
      <t xml:space="preserve">Судьи:  Н - Леппенен Г.Э (ВК)  Санкт-Петербург,  </t>
    </r>
    <r>
      <rPr>
        <b/>
        <sz val="14"/>
        <rFont val="Cambria"/>
        <family val="1"/>
      </rPr>
      <t>С - Семенова Ю.С. (ВК) Москва</t>
    </r>
    <r>
      <rPr>
        <sz val="14"/>
        <rFont val="Cambria"/>
        <family val="1"/>
      </rPr>
      <t xml:space="preserve"> </t>
    </r>
    <r>
      <rPr>
        <sz val="14"/>
        <rFont val="Cambria"/>
        <family val="1"/>
      </rPr>
      <t>;  М -Цветаева С.Н(ВК) Московская область</t>
    </r>
  </si>
  <si>
    <t>17 ноября 2017 г.</t>
  </si>
  <si>
    <t>Судьи:  Н - Леппенен Г.Э (ВК)  Санкт-Петербург,  С - Семенова Ю.С. (ВК) Москва ;  М -Цветаева С.Н(ВК) Московская область</t>
  </si>
  <si>
    <r>
      <t xml:space="preserve">ЛАПКИНА  </t>
    </r>
    <r>
      <rPr>
        <sz val="10"/>
        <rFont val="Cambria"/>
        <family val="1"/>
      </rPr>
      <t>Анна</t>
    </r>
  </si>
  <si>
    <r>
      <t xml:space="preserve">КАРДИНАЛ - 06 </t>
    </r>
    <r>
      <rPr>
        <sz val="10"/>
        <rFont val="Cambria"/>
        <family val="1"/>
      </rPr>
      <t xml:space="preserve">мерин, гн. латв., Кардиналус Целсис, </t>
    </r>
  </si>
  <si>
    <r>
      <t xml:space="preserve">КУЛИКОВА </t>
    </r>
    <r>
      <rPr>
        <sz val="10"/>
        <rFont val="Cambria"/>
        <family val="1"/>
      </rPr>
      <t xml:space="preserve"> Елизавета, 1998</t>
    </r>
  </si>
  <si>
    <r>
      <t>БОЛИВАР - 08</t>
    </r>
    <r>
      <rPr>
        <sz val="10"/>
        <rFont val="Cambria"/>
        <family val="1"/>
      </rPr>
      <t>, мер, т.гнед, арабо-ганновр, Байт, МСХА</t>
    </r>
  </si>
  <si>
    <r>
      <t xml:space="preserve">ВАРЛАМОВА </t>
    </r>
    <r>
      <rPr>
        <sz val="10"/>
        <rFont val="Cambria"/>
        <family val="1"/>
      </rPr>
      <t xml:space="preserve"> Вера</t>
    </r>
  </si>
  <si>
    <r>
      <t xml:space="preserve">ЛЕВИНТАЛЬ </t>
    </r>
    <r>
      <rPr>
        <sz val="10"/>
        <rFont val="Cambria"/>
        <family val="1"/>
      </rPr>
      <t xml:space="preserve"> Этель</t>
    </r>
  </si>
  <si>
    <r>
      <t xml:space="preserve">ЗАСТУПНИК - 02, </t>
    </r>
    <r>
      <rPr>
        <sz val="10"/>
        <rFont val="Cambria"/>
        <family val="1"/>
      </rPr>
      <t>мер. Сер,, Орл.рыс, Иппик, КЗ"Луговская" Тюменской обл</t>
    </r>
  </si>
  <si>
    <r>
      <t xml:space="preserve">ЛИДЕР - 08, </t>
    </r>
    <r>
      <rPr>
        <sz val="10"/>
        <rFont val="Cambria"/>
        <family val="1"/>
      </rPr>
      <t>жер, т.гнед, латв, Лазурит, Россия</t>
    </r>
  </si>
  <si>
    <r>
      <t xml:space="preserve">АНТОНОВА </t>
    </r>
    <r>
      <rPr>
        <sz val="10"/>
        <rFont val="Cambria"/>
        <family val="1"/>
      </rPr>
      <t>Алена, 2003</t>
    </r>
  </si>
  <si>
    <r>
      <t xml:space="preserve">СМИРНОВА </t>
    </r>
    <r>
      <rPr>
        <sz val="10"/>
        <rFont val="Cambria"/>
        <family val="1"/>
      </rPr>
      <t xml:space="preserve"> Дарья, 2001</t>
    </r>
  </si>
  <si>
    <r>
      <t xml:space="preserve">БЕНЧУК </t>
    </r>
    <r>
      <rPr>
        <sz val="10"/>
        <rFont val="Cambria"/>
        <family val="1"/>
      </rPr>
      <t xml:space="preserve"> Алиса, 2003</t>
    </r>
  </si>
  <si>
    <r>
      <rPr>
        <b/>
        <sz val="10"/>
        <rFont val="Cambria"/>
        <family val="1"/>
      </rPr>
      <t xml:space="preserve">ГОРОДНИЧАЯ </t>
    </r>
    <r>
      <rPr>
        <sz val="10"/>
        <rFont val="Cambria"/>
        <family val="1"/>
      </rPr>
      <t xml:space="preserve"> Анна, 1999</t>
    </r>
  </si>
  <si>
    <r>
      <rPr>
        <b/>
        <sz val="10"/>
        <rFont val="Cambria"/>
        <family val="1"/>
      </rPr>
      <t xml:space="preserve">ГЛАДКОВА </t>
    </r>
    <r>
      <rPr>
        <sz val="10"/>
        <rFont val="Cambria"/>
        <family val="1"/>
      </rPr>
      <t>Анастасия, 2003</t>
    </r>
  </si>
  <si>
    <t>ЗАЧЕТ ДЛЯ ДЕТЕЙ</t>
  </si>
  <si>
    <t>ОБЩИЙ ЗАЧЕТ</t>
  </si>
  <si>
    <r>
      <t xml:space="preserve">АНДРЕЕВА </t>
    </r>
    <r>
      <rPr>
        <sz val="10"/>
        <rFont val="Cambria"/>
        <family val="1"/>
      </rPr>
      <t xml:space="preserve"> Александрина</t>
    </r>
  </si>
  <si>
    <r>
      <t>ЭБОР - 12,</t>
    </r>
    <r>
      <rPr>
        <sz val="10"/>
        <rFont val="Cambria"/>
        <family val="1"/>
      </rPr>
      <t xml:space="preserve"> мер, гнед, РВП, Эванс, Старож к.з</t>
    </r>
  </si>
  <si>
    <r>
      <t xml:space="preserve">ПРИКЛОНСКАЯ </t>
    </r>
    <r>
      <rPr>
        <sz val="10"/>
        <rFont val="Cambria"/>
        <family val="1"/>
      </rPr>
      <t xml:space="preserve"> Ксения</t>
    </r>
  </si>
  <si>
    <r>
      <t xml:space="preserve">ЛАБИКОВА </t>
    </r>
    <r>
      <rPr>
        <sz val="10"/>
        <rFont val="Cambria"/>
        <family val="1"/>
      </rPr>
      <t xml:space="preserve"> Арина</t>
    </r>
  </si>
  <si>
    <r>
      <t xml:space="preserve">АНАНЬЕВА </t>
    </r>
    <r>
      <rPr>
        <sz val="10"/>
        <rFont val="Cambria"/>
        <family val="1"/>
      </rPr>
      <t xml:space="preserve"> Екатерина</t>
    </r>
  </si>
  <si>
    <r>
      <t xml:space="preserve">ЕПИФАНОВА </t>
    </r>
    <r>
      <rPr>
        <sz val="10"/>
        <rFont val="Cambria"/>
        <family val="1"/>
      </rPr>
      <t xml:space="preserve"> Наталья</t>
    </r>
  </si>
  <si>
    <r>
      <t xml:space="preserve">БЕЛЯЕВА </t>
    </r>
    <r>
      <rPr>
        <sz val="10"/>
        <rFont val="Cambria"/>
        <family val="1"/>
      </rPr>
      <t xml:space="preserve"> Татьяна</t>
    </r>
  </si>
  <si>
    <r>
      <t>БАРБАРИС - 12</t>
    </r>
    <r>
      <rPr>
        <sz val="10"/>
        <rFont val="Cambria"/>
        <family val="1"/>
      </rPr>
      <t>, мер, чубар, алтайск, Россия</t>
    </r>
  </si>
  <si>
    <r>
      <t xml:space="preserve">СУХОВЕРХОВА </t>
    </r>
    <r>
      <rPr>
        <sz val="10"/>
        <rFont val="Cambria"/>
        <family val="1"/>
      </rPr>
      <t xml:space="preserve"> Анастасия, 2003</t>
    </r>
  </si>
  <si>
    <r>
      <rPr>
        <b/>
        <sz val="10"/>
        <color indexed="8"/>
        <rFont val="Cambria"/>
        <family val="1"/>
      </rPr>
      <t xml:space="preserve">ДАНИЛИНА </t>
    </r>
    <r>
      <rPr>
        <sz val="10"/>
        <color indexed="8"/>
        <rFont val="Cambria"/>
        <family val="1"/>
      </rPr>
      <t>Таисия, 2004</t>
    </r>
  </si>
  <si>
    <r>
      <rPr>
        <b/>
        <sz val="10"/>
        <color indexed="8"/>
        <rFont val="Cambria"/>
        <family val="1"/>
      </rPr>
      <t xml:space="preserve">СТЕЦЮРА </t>
    </r>
    <r>
      <rPr>
        <sz val="10"/>
        <color indexed="8"/>
        <rFont val="Cambria"/>
        <family val="1"/>
      </rPr>
      <t xml:space="preserve"> Валерия, 2005</t>
    </r>
  </si>
  <si>
    <r>
      <t>ОСАДИЙ - 08</t>
    </r>
    <r>
      <rPr>
        <sz val="10"/>
        <rFont val="Cambria"/>
        <family val="1"/>
      </rPr>
      <t>, мер, сер, полукр, Один, Калужская обл</t>
    </r>
  </si>
  <si>
    <r>
      <t xml:space="preserve">ГЛАДКОВА </t>
    </r>
    <r>
      <rPr>
        <sz val="10"/>
        <rFont val="Cambria"/>
        <family val="1"/>
      </rPr>
      <t>Анастасия, 2003</t>
    </r>
  </si>
  <si>
    <r>
      <t>ЗАЗОР - 06</t>
    </r>
    <r>
      <rPr>
        <sz val="10"/>
        <rFont val="Cambria"/>
        <family val="1"/>
      </rPr>
      <t>, мер, рыж, буден, Россия</t>
    </r>
  </si>
  <si>
    <r>
      <t>ФОРВАРД - 11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мер, сер, спорт помесь, Россия</t>
    </r>
  </si>
  <si>
    <r>
      <t xml:space="preserve">ТКАЧЕВ </t>
    </r>
    <r>
      <rPr>
        <sz val="10"/>
        <rFont val="Cambria"/>
        <family val="1"/>
      </rPr>
      <t xml:space="preserve"> Матвей, 2006</t>
    </r>
  </si>
  <si>
    <r>
      <t xml:space="preserve">БАКО </t>
    </r>
    <r>
      <rPr>
        <sz val="10"/>
        <rFont val="Cambria"/>
        <family val="1"/>
      </rPr>
      <t>Варвара, 2006</t>
    </r>
  </si>
  <si>
    <r>
      <t xml:space="preserve">БЕЛИКОВА </t>
    </r>
    <r>
      <rPr>
        <sz val="10"/>
        <rFont val="Cambria"/>
        <family val="1"/>
      </rPr>
      <t>Ирина, 2003</t>
    </r>
  </si>
  <si>
    <r>
      <t>БЕЛЬТАХА - 08,</t>
    </r>
    <r>
      <rPr>
        <sz val="10"/>
        <rFont val="Cambria"/>
        <family val="1"/>
      </rPr>
      <t xml:space="preserve"> вороная кобыла, тракененская, Краснодарский край, Хакер12</t>
    </r>
  </si>
  <si>
    <r>
      <t xml:space="preserve">КРУПЕНКО </t>
    </r>
    <r>
      <rPr>
        <sz val="10"/>
        <rFont val="Cambria"/>
        <family val="1"/>
      </rPr>
      <t xml:space="preserve"> Валерия, </t>
    </r>
  </si>
  <si>
    <r>
      <t xml:space="preserve">КАТАЕВ </t>
    </r>
    <r>
      <rPr>
        <sz val="10"/>
        <rFont val="Cambria"/>
        <family val="1"/>
      </rPr>
      <t xml:space="preserve"> Арсений, 2006</t>
    </r>
  </si>
  <si>
    <r>
      <rPr>
        <b/>
        <sz val="10"/>
        <color indexed="8"/>
        <rFont val="Cambria"/>
        <family val="1"/>
      </rPr>
      <t xml:space="preserve">АШАДОВА </t>
    </r>
    <r>
      <rPr>
        <sz val="10"/>
        <color indexed="8"/>
        <rFont val="Cambria"/>
        <family val="1"/>
      </rPr>
      <t>Мишель, 2006</t>
    </r>
  </si>
  <si>
    <r>
      <rPr>
        <b/>
        <sz val="10"/>
        <rFont val="Cambria"/>
        <family val="1"/>
      </rPr>
      <t xml:space="preserve">ПАШИНЦЕВ </t>
    </r>
    <r>
      <rPr>
        <sz val="10"/>
        <rFont val="Cambria"/>
        <family val="1"/>
      </rPr>
      <t>Константин</t>
    </r>
  </si>
  <si>
    <r>
      <t xml:space="preserve">ГЛАДКОВА </t>
    </r>
    <r>
      <rPr>
        <sz val="10"/>
        <rFont val="Cambria"/>
        <family val="1"/>
      </rPr>
      <t xml:space="preserve"> Екатерина, 2006</t>
    </r>
  </si>
  <si>
    <r>
      <t xml:space="preserve">МЕЛЬНИКОВА </t>
    </r>
    <r>
      <rPr>
        <sz val="10"/>
        <rFont val="Cambria"/>
        <family val="1"/>
      </rPr>
      <t>Ксения, 2008</t>
    </r>
  </si>
  <si>
    <r>
      <rPr>
        <b/>
        <sz val="10"/>
        <color indexed="8"/>
        <rFont val="Cambria"/>
        <family val="1"/>
      </rPr>
      <t xml:space="preserve">ИВАШИНА </t>
    </r>
    <r>
      <rPr>
        <sz val="10"/>
        <color indexed="8"/>
        <rFont val="Cambria"/>
        <family val="1"/>
      </rPr>
      <t>Юлия, 2006</t>
    </r>
  </si>
  <si>
    <r>
      <t xml:space="preserve">ПРИВЕЛЕГИЯ-09, </t>
    </r>
    <r>
      <rPr>
        <sz val="10"/>
        <rFont val="Cambria"/>
        <family val="1"/>
      </rPr>
      <t xml:space="preserve"> коб, булан, полукр, Россия</t>
    </r>
  </si>
  <si>
    <r>
      <rPr>
        <b/>
        <sz val="10"/>
        <color indexed="8"/>
        <rFont val="Cambria"/>
        <family val="1"/>
      </rPr>
      <t xml:space="preserve">АНТИПЕНКО </t>
    </r>
    <r>
      <rPr>
        <sz val="10"/>
        <color indexed="8"/>
        <rFont val="Cambria"/>
        <family val="1"/>
      </rPr>
      <t>Юлия, 2003</t>
    </r>
  </si>
  <si>
    <r>
      <rPr>
        <b/>
        <sz val="10"/>
        <color indexed="8"/>
        <rFont val="Cambria"/>
        <family val="1"/>
      </rPr>
      <t xml:space="preserve">КОРНАКОВА  </t>
    </r>
    <r>
      <rPr>
        <sz val="10"/>
        <color indexed="8"/>
        <rFont val="Cambria"/>
        <family val="1"/>
      </rPr>
      <t>Дарья</t>
    </r>
  </si>
  <si>
    <r>
      <t xml:space="preserve">ПОПОВА </t>
    </r>
    <r>
      <rPr>
        <sz val="10"/>
        <rFont val="Cambria"/>
        <family val="1"/>
      </rPr>
      <t xml:space="preserve"> Дарья, 1998</t>
    </r>
  </si>
  <si>
    <t>051698</t>
  </si>
  <si>
    <t>Зонтова Г</t>
  </si>
  <si>
    <r>
      <t xml:space="preserve">Судьи:  Н -Семенова Ю.С. (ВК) Москва  ,  </t>
    </r>
    <r>
      <rPr>
        <b/>
        <sz val="12"/>
        <rFont val="Cambria"/>
        <family val="1"/>
      </rPr>
      <t>С - Цветаева С.Н(ВК) Московская область</t>
    </r>
    <r>
      <rPr>
        <sz val="12"/>
        <rFont val="Cambria"/>
        <family val="1"/>
      </rPr>
      <t>;  М -Леппенен Г.Э (ВК)  Санкт-Петербург</t>
    </r>
  </si>
  <si>
    <t>019731</t>
  </si>
  <si>
    <t xml:space="preserve">Главный судья:                                                                                                                           Цветаева С.Н.(ВК) Московская область
</t>
  </si>
  <si>
    <t>13.11.17 ОПЛ</t>
  </si>
  <si>
    <t>опл 17.11.17</t>
  </si>
  <si>
    <r>
      <t xml:space="preserve">Судьи:  Н - Леппенен Г.Э (ВК)  Санкт-Петербург,  С - </t>
    </r>
    <r>
      <rPr>
        <b/>
        <sz val="12"/>
        <rFont val="Cambria"/>
        <family val="1"/>
      </rPr>
      <t xml:space="preserve">Семенова Ю.С. (ВК) Москва </t>
    </r>
    <r>
      <rPr>
        <sz val="12"/>
        <rFont val="Cambria"/>
        <family val="1"/>
      </rPr>
      <t>;  М -Цветаева С.Н(ВК) Московская область</t>
    </r>
  </si>
  <si>
    <t>Сергеева И.А</t>
  </si>
  <si>
    <r>
      <t xml:space="preserve">ЦЕРСЕЯ- 12, </t>
    </r>
    <r>
      <rPr>
        <sz val="10"/>
        <rFont val="Cambria"/>
        <family val="1"/>
      </rPr>
      <t>коб, гнед, полукр, Стингер, КФХ Трошкино</t>
    </r>
  </si>
  <si>
    <t>I</t>
  </si>
  <si>
    <t>II</t>
  </si>
  <si>
    <t>III</t>
  </si>
  <si>
    <t>1Ю</t>
  </si>
  <si>
    <t>2Ю</t>
  </si>
  <si>
    <t>3Ю</t>
  </si>
  <si>
    <r>
      <t xml:space="preserve">Судьи:  Н - Харламова Г.В. (Москва),  </t>
    </r>
    <r>
      <rPr>
        <b/>
        <sz val="12"/>
        <rFont val="Cambria"/>
        <family val="1"/>
      </rPr>
      <t>С - Цветаева С.Н(ВК) Московская область</t>
    </r>
    <r>
      <rPr>
        <sz val="12"/>
        <rFont val="Cambria"/>
        <family val="1"/>
      </rPr>
      <t>;  М -Царева Т.(3к) Московская область</t>
    </r>
  </si>
  <si>
    <t>ЗАЧЕТ ДЛЯ ДЕТЕЙ на учебных лошадях КСК МСХА</t>
  </si>
  <si>
    <r>
      <rPr>
        <b/>
        <sz val="10"/>
        <color indexed="8"/>
        <rFont val="Cambria"/>
        <family val="1"/>
      </rPr>
      <t xml:space="preserve">РАСТАШАНСКАЯ </t>
    </r>
    <r>
      <rPr>
        <sz val="10"/>
        <color indexed="8"/>
        <rFont val="Cambria"/>
        <family val="1"/>
      </rPr>
      <t>Евгения</t>
    </r>
  </si>
  <si>
    <r>
      <rPr>
        <b/>
        <sz val="10"/>
        <color indexed="8"/>
        <rFont val="Cambria"/>
        <family val="1"/>
      </rPr>
      <t xml:space="preserve">ФЕДОРОВА </t>
    </r>
    <r>
      <rPr>
        <sz val="10"/>
        <color indexed="8"/>
        <rFont val="Cambria"/>
        <family val="1"/>
      </rPr>
      <t>Дарья, 2006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</si>
</sst>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;@"/>
    <numFmt numFmtId="166" formatCode="0.0"/>
    <numFmt numFmtId="167" formatCode="0.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\ _р_._-;\-* #,##0.00\ _р_._-;_-* &quot;-&quot;??\ _р_._-;_-@_-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0"/>
    </font>
    <font>
      <b/>
      <sz val="10"/>
      <color indexed="8"/>
      <name val="Cambria"/>
      <family val="1"/>
    </font>
    <font>
      <b/>
      <sz val="10"/>
      <name val="Times New Roman"/>
      <family val="1"/>
    </font>
    <font>
      <sz val="14"/>
      <name val="Cambria"/>
      <family val="1"/>
    </font>
    <font>
      <b/>
      <sz val="14"/>
      <name val="Cambria"/>
      <family val="1"/>
    </font>
    <font>
      <i/>
      <sz val="10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9"/>
      <name val="Cambria"/>
      <family val="1"/>
    </font>
    <font>
      <sz val="7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i/>
      <sz val="10"/>
      <color indexed="8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b/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5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5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5" fillId="34" borderId="0" applyNumberFormat="0" applyBorder="0" applyAlignment="0" applyProtection="0"/>
    <xf numFmtId="0" fontId="9" fillId="35" borderId="0" applyNumberFormat="0" applyBorder="0" applyAlignment="0" applyProtection="0"/>
    <xf numFmtId="0" fontId="45" fillId="36" borderId="0" applyNumberFormat="0" applyBorder="0" applyAlignment="0" applyProtection="0"/>
    <xf numFmtId="0" fontId="9" fillId="37" borderId="0" applyNumberFormat="0" applyBorder="0" applyAlignment="0" applyProtection="0"/>
    <xf numFmtId="0" fontId="45" fillId="38" borderId="0" applyNumberFormat="0" applyBorder="0" applyAlignment="0" applyProtection="0"/>
    <xf numFmtId="0" fontId="9" fillId="39" borderId="0" applyNumberFormat="0" applyBorder="0" applyAlignment="0" applyProtection="0"/>
    <xf numFmtId="0" fontId="45" fillId="40" borderId="0" applyNumberFormat="0" applyBorder="0" applyAlignment="0" applyProtection="0"/>
    <xf numFmtId="0" fontId="9" fillId="29" borderId="0" applyNumberFormat="0" applyBorder="0" applyAlignment="0" applyProtection="0"/>
    <xf numFmtId="0" fontId="45" fillId="41" borderId="0" applyNumberFormat="0" applyBorder="0" applyAlignment="0" applyProtection="0"/>
    <xf numFmtId="0" fontId="9" fillId="31" borderId="0" applyNumberFormat="0" applyBorder="0" applyAlignment="0" applyProtection="0"/>
    <xf numFmtId="0" fontId="45" fillId="42" borderId="0" applyNumberFormat="0" applyBorder="0" applyAlignment="0" applyProtection="0"/>
    <xf numFmtId="0" fontId="9" fillId="43" borderId="0" applyNumberFormat="0" applyBorder="0" applyAlignment="0" applyProtection="0"/>
    <xf numFmtId="0" fontId="46" fillId="44" borderId="1" applyNumberFormat="0" applyAlignment="0" applyProtection="0"/>
    <xf numFmtId="0" fontId="10" fillId="13" borderId="2" applyNumberFormat="0" applyAlignment="0" applyProtection="0"/>
    <xf numFmtId="0" fontId="47" fillId="45" borderId="3" applyNumberFormat="0" applyAlignment="0" applyProtection="0"/>
    <xf numFmtId="0" fontId="11" fillId="46" borderId="4" applyNumberFormat="0" applyAlignment="0" applyProtection="0"/>
    <xf numFmtId="0" fontId="48" fillId="45" borderId="1" applyNumberFormat="0" applyAlignment="0" applyProtection="0"/>
    <xf numFmtId="0" fontId="12" fillId="46" borderId="2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3" fillId="0" borderId="6" applyNumberFormat="0" applyFill="0" applyAlignment="0" applyProtection="0"/>
    <xf numFmtId="0" fontId="51" fillId="0" borderId="7" applyNumberFormat="0" applyFill="0" applyAlignment="0" applyProtection="0"/>
    <xf numFmtId="0" fontId="14" fillId="0" borderId="8" applyNumberFormat="0" applyFill="0" applyAlignment="0" applyProtection="0"/>
    <xf numFmtId="0" fontId="52" fillId="0" borderId="9" applyNumberFormat="0" applyFill="0" applyAlignment="0" applyProtection="0"/>
    <xf numFmtId="0" fontId="15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6" fillId="0" borderId="12" applyNumberFormat="0" applyFill="0" applyAlignment="0" applyProtection="0"/>
    <xf numFmtId="0" fontId="54" fillId="47" borderId="13" applyNumberFormat="0" applyAlignment="0" applyProtection="0"/>
    <xf numFmtId="0" fontId="17" fillId="48" borderId="14" applyNumberFormat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20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60" fillId="0" borderId="17" applyNumberFormat="0" applyFill="0" applyAlignment="0" applyProtection="0"/>
    <xf numFmtId="0" fontId="2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2" fillId="54" borderId="0" applyNumberFormat="0" applyBorder="0" applyAlignment="0" applyProtection="0"/>
    <xf numFmtId="0" fontId="24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/>
    </xf>
    <xf numFmtId="0" fontId="36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55" borderId="20" xfId="0" applyFont="1" applyFill="1" applyBorder="1" applyAlignment="1">
      <alignment horizontal="center" vertical="center" wrapText="1"/>
    </xf>
    <xf numFmtId="0" fontId="7" fillId="55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8" fillId="55" borderId="20" xfId="0" applyFont="1" applyFill="1" applyBorder="1" applyAlignment="1">
      <alignment horizontal="left" vertical="center" wrapText="1"/>
    </xf>
    <xf numFmtId="0" fontId="7" fillId="55" borderId="21" xfId="0" applyFont="1" applyFill="1" applyBorder="1" applyAlignment="1">
      <alignment horizontal="center" vertical="center" wrapText="1"/>
    </xf>
    <xf numFmtId="0" fontId="6" fillId="55" borderId="21" xfId="0" applyFont="1" applyFill="1" applyBorder="1" applyAlignment="1">
      <alignment horizontal="center" vertical="center" wrapText="1"/>
    </xf>
    <xf numFmtId="49" fontId="37" fillId="0" borderId="21" xfId="144" applyNumberFormat="1" applyFont="1" applyFill="1" applyBorder="1" applyAlignment="1">
      <alignment horizontal="center" vertical="center" wrapText="1"/>
      <protection/>
    </xf>
    <xf numFmtId="0" fontId="38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90"/>
    </xf>
    <xf numFmtId="49" fontId="39" fillId="55" borderId="20" xfId="0" applyNumberFormat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vertical="center" wrapText="1"/>
    </xf>
    <xf numFmtId="0" fontId="35" fillId="0" borderId="24" xfId="0" applyFont="1" applyFill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8" fillId="55" borderId="20" xfId="130" applyFont="1" applyFill="1" applyBorder="1" applyAlignment="1">
      <alignment horizontal="left" vertical="center" wrapText="1"/>
      <protection/>
    </xf>
    <xf numFmtId="49" fontId="37" fillId="55" borderId="20" xfId="144" applyNumberFormat="1" applyFont="1" applyFill="1" applyBorder="1" applyAlignment="1">
      <alignment horizontal="center" vertical="center" wrapText="1"/>
      <protection/>
    </xf>
    <xf numFmtId="0" fontId="8" fillId="55" borderId="20" xfId="144" applyFont="1" applyFill="1" applyBorder="1" applyAlignment="1">
      <alignment vertical="center" wrapText="1"/>
      <protection/>
    </xf>
    <xf numFmtId="49" fontId="6" fillId="55" borderId="20" xfId="137" applyNumberFormat="1" applyFont="1" applyFill="1" applyBorder="1" applyAlignment="1">
      <alignment horizontal="center" vertical="center" wrapText="1"/>
      <protection/>
    </xf>
    <xf numFmtId="166" fontId="7" fillId="0" borderId="20" xfId="0" applyNumberFormat="1" applyFont="1" applyBorder="1" applyAlignment="1">
      <alignment horizontal="center" vertical="center"/>
    </xf>
    <xf numFmtId="167" fontId="8" fillId="0" borderId="2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166" fontId="38" fillId="0" borderId="20" xfId="0" applyNumberFormat="1" applyFont="1" applyBorder="1" applyAlignment="1">
      <alignment horizontal="center" vertical="center"/>
    </xf>
    <xf numFmtId="167" fontId="41" fillId="0" borderId="20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8" fillId="0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8" fillId="0" borderId="20" xfId="0" applyFont="1" applyBorder="1" applyAlignment="1">
      <alignment horizontal="center" vertical="center"/>
    </xf>
    <xf numFmtId="167" fontId="38" fillId="0" borderId="20" xfId="0" applyNumberFormat="1" applyFont="1" applyBorder="1" applyAlignment="1">
      <alignment horizontal="center" vertical="center"/>
    </xf>
    <xf numFmtId="167" fontId="41" fillId="0" borderId="23" xfId="0" applyNumberFormat="1" applyFont="1" applyBorder="1" applyAlignment="1">
      <alignment horizontal="center" vertical="center"/>
    </xf>
    <xf numFmtId="0" fontId="8" fillId="55" borderId="20" xfId="137" applyFont="1" applyFill="1" applyBorder="1" applyAlignment="1">
      <alignment horizontal="left" vertical="center" wrapText="1"/>
      <protection/>
    </xf>
    <xf numFmtId="0" fontId="8" fillId="55" borderId="20" xfId="137" applyFont="1" applyFill="1" applyBorder="1" applyAlignment="1">
      <alignment vertical="center" wrapText="1"/>
      <protection/>
    </xf>
    <xf numFmtId="0" fontId="8" fillId="0" borderId="20" xfId="143" applyFont="1" applyFill="1" applyBorder="1" applyAlignment="1">
      <alignment horizontal="left" vertical="center" wrapText="1"/>
      <protection/>
    </xf>
    <xf numFmtId="49" fontId="39" fillId="55" borderId="21" xfId="137" applyNumberFormat="1" applyFont="1" applyFill="1" applyBorder="1" applyAlignment="1">
      <alignment horizontal="center" vertical="center" wrapText="1"/>
      <protection/>
    </xf>
    <xf numFmtId="49" fontId="39" fillId="55" borderId="20" xfId="137" applyNumberFormat="1" applyFont="1" applyFill="1" applyBorder="1" applyAlignment="1">
      <alignment horizontal="center" vertical="center" wrapText="1"/>
      <protection/>
    </xf>
    <xf numFmtId="0" fontId="6" fillId="55" borderId="20" xfId="137" applyFont="1" applyFill="1" applyBorder="1" applyAlignment="1">
      <alignment vertical="center" wrapText="1"/>
      <protection/>
    </xf>
    <xf numFmtId="0" fontId="7" fillId="0" borderId="21" xfId="145" applyFont="1" applyFill="1" applyBorder="1" applyAlignment="1">
      <alignment horizontal="center" vertical="center" wrapText="1"/>
      <protection/>
    </xf>
    <xf numFmtId="0" fontId="26" fillId="55" borderId="20" xfId="0" applyFont="1" applyFill="1" applyBorder="1" applyAlignment="1">
      <alignment horizontal="left" vertical="center" wrapText="1"/>
    </xf>
    <xf numFmtId="0" fontId="6" fillId="55" borderId="20" xfId="0" applyFont="1" applyFill="1" applyBorder="1" applyAlignment="1">
      <alignment horizontal="left" vertical="center" wrapText="1"/>
    </xf>
    <xf numFmtId="49" fontId="39" fillId="55" borderId="21" xfId="0" applyNumberFormat="1" applyFont="1" applyFill="1" applyBorder="1" applyAlignment="1">
      <alignment horizontal="center" vertical="center" wrapText="1"/>
    </xf>
    <xf numFmtId="0" fontId="7" fillId="55" borderId="20" xfId="0" applyFont="1" applyFill="1" applyBorder="1" applyAlignment="1">
      <alignment horizontal="left" vertical="center" wrapText="1"/>
    </xf>
    <xf numFmtId="0" fontId="8" fillId="55" borderId="20" xfId="130" applyFont="1" applyFill="1" applyBorder="1" applyAlignment="1">
      <alignment vertical="center" wrapText="1"/>
      <protection/>
    </xf>
    <xf numFmtId="49" fontId="37" fillId="55" borderId="21" xfId="0" applyNumberFormat="1" applyFont="1" applyFill="1" applyBorder="1" applyAlignment="1">
      <alignment horizontal="center" vertical="center" wrapText="1"/>
    </xf>
    <xf numFmtId="0" fontId="7" fillId="55" borderId="21" xfId="0" applyFont="1" applyFill="1" applyBorder="1" applyAlignment="1">
      <alignment horizontal="left" vertical="center" wrapText="1"/>
    </xf>
    <xf numFmtId="0" fontId="26" fillId="55" borderId="20" xfId="0" applyFont="1" applyFill="1" applyBorder="1" applyAlignment="1">
      <alignment vertical="center" wrapText="1"/>
    </xf>
    <xf numFmtId="0" fontId="8" fillId="55" borderId="20" xfId="145" applyFont="1" applyFill="1" applyBorder="1" applyAlignment="1">
      <alignment horizontal="left" vertical="center" wrapText="1"/>
      <protection/>
    </xf>
    <xf numFmtId="0" fontId="7" fillId="55" borderId="20" xfId="0" applyFont="1" applyFill="1" applyBorder="1" applyAlignment="1">
      <alignment vertical="center" wrapText="1"/>
    </xf>
    <xf numFmtId="0" fontId="8" fillId="55" borderId="20" xfId="143" applyFont="1" applyFill="1" applyBorder="1" applyAlignment="1">
      <alignment horizontal="left" vertical="center" wrapText="1"/>
      <protection/>
    </xf>
    <xf numFmtId="49" fontId="7" fillId="55" borderId="21" xfId="0" applyNumberFormat="1" applyFont="1" applyFill="1" applyBorder="1" applyAlignment="1">
      <alignment horizontal="center" vertical="center" wrapText="1"/>
    </xf>
    <xf numFmtId="0" fontId="8" fillId="55" borderId="20" xfId="0" applyFont="1" applyFill="1" applyBorder="1" applyAlignment="1">
      <alignment vertical="center" wrapText="1"/>
    </xf>
    <xf numFmtId="49" fontId="7" fillId="55" borderId="20" xfId="0" applyNumberFormat="1" applyFont="1" applyFill="1" applyBorder="1" applyAlignment="1">
      <alignment horizontal="center" vertical="center" wrapText="1"/>
    </xf>
    <xf numFmtId="0" fontId="6" fillId="55" borderId="21" xfId="138" applyFont="1" applyFill="1" applyBorder="1" applyAlignment="1">
      <alignment horizontal="center" vertical="center" wrapText="1"/>
      <protection/>
    </xf>
    <xf numFmtId="0" fontId="6" fillId="55" borderId="20" xfId="130" applyFont="1" applyFill="1" applyBorder="1" applyAlignment="1">
      <alignment horizontal="center" vertical="center" wrapText="1"/>
      <protection/>
    </xf>
    <xf numFmtId="0" fontId="7" fillId="0" borderId="21" xfId="144" applyFont="1" applyFill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7" fillId="0" borderId="20" xfId="0" applyNumberFormat="1" applyFont="1" applyFill="1" applyBorder="1" applyAlignment="1">
      <alignment horizontal="center" vertical="center"/>
    </xf>
    <xf numFmtId="49" fontId="37" fillId="0" borderId="20" xfId="144" applyNumberFormat="1" applyFont="1" applyFill="1" applyBorder="1" applyAlignment="1">
      <alignment horizontal="center" vertical="center" wrapText="1"/>
      <protection/>
    </xf>
    <xf numFmtId="0" fontId="6" fillId="55" borderId="21" xfId="130" applyFont="1" applyFill="1" applyBorder="1" applyAlignment="1">
      <alignment horizontal="center" vertical="center" wrapText="1"/>
      <protection/>
    </xf>
    <xf numFmtId="49" fontId="7" fillId="55" borderId="21" xfId="130" applyNumberFormat="1" applyFont="1" applyFill="1" applyBorder="1" applyAlignment="1">
      <alignment horizontal="center" vertical="center" wrapText="1"/>
      <protection/>
    </xf>
    <xf numFmtId="0" fontId="7" fillId="55" borderId="20" xfId="142" applyFont="1" applyFill="1" applyBorder="1" applyAlignment="1">
      <alignment horizontal="center" vertical="center" wrapText="1"/>
      <protection/>
    </xf>
    <xf numFmtId="49" fontId="37" fillId="55" borderId="21" xfId="130" applyNumberFormat="1" applyFont="1" applyFill="1" applyBorder="1" applyAlignment="1">
      <alignment horizontal="center" vertical="center" wrapText="1"/>
      <protection/>
    </xf>
    <xf numFmtId="0" fontId="7" fillId="55" borderId="20" xfId="130" applyFont="1" applyFill="1" applyBorder="1" applyAlignment="1">
      <alignment horizontal="center" vertical="center" wrapText="1"/>
      <protection/>
    </xf>
    <xf numFmtId="0" fontId="7" fillId="55" borderId="20" xfId="0" applyFont="1" applyFill="1" applyBorder="1" applyAlignment="1">
      <alignment horizontal="left" vertical="center" wrapText="1"/>
    </xf>
    <xf numFmtId="0" fontId="27" fillId="0" borderId="20" xfId="146" applyFont="1" applyFill="1" applyBorder="1" applyAlignment="1">
      <alignment horizontal="left" vertical="center" wrapText="1"/>
      <protection/>
    </xf>
    <xf numFmtId="0" fontId="8" fillId="0" borderId="20" xfId="137" applyFont="1" applyFill="1" applyBorder="1" applyAlignment="1">
      <alignment vertical="center" wrapText="1"/>
      <protection/>
    </xf>
    <xf numFmtId="0" fontId="7" fillId="55" borderId="20" xfId="130" applyFont="1" applyFill="1" applyBorder="1" applyAlignment="1">
      <alignment horizontal="left" vertical="center" wrapText="1"/>
      <protection/>
    </xf>
    <xf numFmtId="0" fontId="35" fillId="55" borderId="21" xfId="0" applyFont="1" applyFill="1" applyBorder="1" applyAlignment="1">
      <alignment horizontal="left" vertical="center" wrapText="1"/>
    </xf>
    <xf numFmtId="49" fontId="5" fillId="55" borderId="21" xfId="130" applyNumberFormat="1" applyFont="1" applyFill="1" applyBorder="1" applyAlignment="1">
      <alignment horizontal="center" vertical="center" wrapText="1"/>
      <protection/>
    </xf>
    <xf numFmtId="0" fontId="8" fillId="0" borderId="20" xfId="130" applyFont="1" applyFill="1" applyBorder="1" applyAlignment="1">
      <alignment vertical="center" wrapText="1"/>
      <protection/>
    </xf>
    <xf numFmtId="0" fontId="7" fillId="0" borderId="20" xfId="142" applyFont="1" applyFill="1" applyBorder="1" applyAlignment="1">
      <alignment horizontal="center" vertical="center" wrapText="1"/>
      <protection/>
    </xf>
    <xf numFmtId="49" fontId="39" fillId="55" borderId="21" xfId="139" applyNumberFormat="1" applyFont="1" applyFill="1" applyBorder="1" applyAlignment="1">
      <alignment horizontal="center" vertical="center" wrapText="1"/>
      <protection/>
    </xf>
    <xf numFmtId="49" fontId="6" fillId="55" borderId="21" xfId="139" applyNumberFormat="1" applyFont="1" applyFill="1" applyBorder="1" applyAlignment="1">
      <alignment horizontal="center" vertical="center" wrapText="1"/>
      <protection/>
    </xf>
    <xf numFmtId="0" fontId="8" fillId="55" borderId="21" xfId="0" applyFont="1" applyFill="1" applyBorder="1" applyAlignment="1">
      <alignment horizontal="left" vertical="center" wrapText="1"/>
    </xf>
    <xf numFmtId="0" fontId="8" fillId="55" borderId="21" xfId="130" applyFont="1" applyFill="1" applyBorder="1" applyAlignment="1">
      <alignment horizontal="left" vertical="center" wrapText="1"/>
      <protection/>
    </xf>
    <xf numFmtId="0" fontId="7" fillId="55" borderId="20" xfId="145" applyFont="1" applyFill="1" applyBorder="1" applyAlignment="1">
      <alignment horizontal="center" vertical="center" wrapText="1"/>
      <protection/>
    </xf>
    <xf numFmtId="0" fontId="7" fillId="55" borderId="21" xfId="142" applyFont="1" applyFill="1" applyBorder="1" applyAlignment="1">
      <alignment horizontal="center" vertical="center" wrapText="1"/>
      <protection/>
    </xf>
    <xf numFmtId="49" fontId="6" fillId="55" borderId="21" xfId="0" applyNumberFormat="1" applyFont="1" applyFill="1" applyBorder="1" applyAlignment="1">
      <alignment horizontal="center" vertical="center" wrapText="1"/>
    </xf>
    <xf numFmtId="0" fontId="7" fillId="55" borderId="21" xfId="130" applyFont="1" applyFill="1" applyBorder="1" applyAlignment="1">
      <alignment horizontal="center" vertical="center" wrapText="1"/>
      <protection/>
    </xf>
    <xf numFmtId="0" fontId="6" fillId="55" borderId="20" xfId="137" applyFont="1" applyFill="1" applyBorder="1" applyAlignment="1">
      <alignment horizontal="center" vertical="center" wrapText="1"/>
      <protection/>
    </xf>
    <xf numFmtId="0" fontId="7" fillId="55" borderId="21" xfId="0" applyFont="1" applyFill="1" applyBorder="1" applyAlignment="1">
      <alignment horizontal="left" vertical="center" wrapText="1"/>
    </xf>
    <xf numFmtId="0" fontId="6" fillId="55" borderId="21" xfId="0" applyFont="1" applyFill="1" applyBorder="1" applyAlignment="1">
      <alignment horizontal="left" vertical="center" wrapText="1"/>
    </xf>
    <xf numFmtId="0" fontId="6" fillId="55" borderId="21" xfId="137" applyFont="1" applyFill="1" applyBorder="1" applyAlignment="1">
      <alignment horizontal="center" vertical="center" wrapText="1"/>
      <protection/>
    </xf>
    <xf numFmtId="0" fontId="26" fillId="55" borderId="21" xfId="0" applyFont="1" applyFill="1" applyBorder="1" applyAlignment="1">
      <alignment horizontal="left" vertical="center" wrapText="1"/>
    </xf>
    <xf numFmtId="49" fontId="37" fillId="55" borderId="20" xfId="130" applyNumberFormat="1" applyFont="1" applyFill="1" applyBorder="1" applyAlignment="1">
      <alignment horizontal="center" vertical="center" wrapText="1"/>
      <protection/>
    </xf>
    <xf numFmtId="49" fontId="30" fillId="55" borderId="21" xfId="140" applyNumberFormat="1" applyFont="1" applyFill="1" applyBorder="1" applyAlignment="1">
      <alignment horizontal="center" vertical="center" wrapText="1"/>
      <protection/>
    </xf>
    <xf numFmtId="49" fontId="30" fillId="0" borderId="21" xfId="133" applyNumberFormat="1" applyFont="1" applyFill="1" applyBorder="1" applyAlignment="1">
      <alignment horizontal="center" vertical="center" wrapText="1"/>
      <protection/>
    </xf>
    <xf numFmtId="0" fontId="3" fillId="0" borderId="21" xfId="145" applyFont="1" applyFill="1" applyBorder="1" applyAlignment="1">
      <alignment horizontal="center" vertical="center" wrapText="1"/>
      <protection/>
    </xf>
    <xf numFmtId="0" fontId="7" fillId="55" borderId="20" xfId="130" applyFont="1" applyFill="1" applyBorder="1" applyAlignment="1">
      <alignment horizontal="left" vertical="center" wrapText="1"/>
      <protection/>
    </xf>
    <xf numFmtId="0" fontId="7" fillId="55" borderId="21" xfId="130" applyFont="1" applyFill="1" applyBorder="1" applyAlignment="1">
      <alignment horizontal="left" vertical="center" wrapText="1"/>
      <protection/>
    </xf>
    <xf numFmtId="49" fontId="37" fillId="55" borderId="20" xfId="130" applyNumberFormat="1" applyFont="1" applyFill="1" applyBorder="1" applyAlignment="1">
      <alignment vertical="center" wrapText="1"/>
      <protection/>
    </xf>
    <xf numFmtId="49" fontId="39" fillId="55" borderId="21" xfId="138" applyNumberFormat="1" applyFont="1" applyFill="1" applyBorder="1" applyAlignment="1">
      <alignment horizontal="center" vertical="center" wrapText="1"/>
      <protection/>
    </xf>
    <xf numFmtId="49" fontId="30" fillId="0" borderId="20" xfId="133" applyNumberFormat="1" applyFont="1" applyFill="1" applyBorder="1" applyAlignment="1">
      <alignment horizontal="center" vertical="center" wrapText="1"/>
      <protection/>
    </xf>
    <xf numFmtId="49" fontId="37" fillId="55" borderId="20" xfId="0" applyNumberFormat="1" applyFont="1" applyFill="1" applyBorder="1" applyAlignment="1">
      <alignment horizontal="center" vertical="center" wrapText="1"/>
    </xf>
    <xf numFmtId="0" fontId="3" fillId="0" borderId="20" xfId="145" applyFont="1" applyFill="1" applyBorder="1" applyAlignment="1">
      <alignment horizontal="center" vertical="center" wrapText="1"/>
      <protection/>
    </xf>
    <xf numFmtId="0" fontId="7" fillId="55" borderId="20" xfId="144" applyFont="1" applyFill="1" applyBorder="1" applyAlignment="1">
      <alignment horizontal="center" vertical="center" wrapText="1"/>
      <protection/>
    </xf>
    <xf numFmtId="49" fontId="39" fillId="0" borderId="21" xfId="137" applyNumberFormat="1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4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textRotation="90" wrapText="1"/>
    </xf>
    <xf numFmtId="0" fontId="27" fillId="0" borderId="2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textRotation="90" wrapText="1"/>
    </xf>
    <xf numFmtId="0" fontId="43" fillId="0" borderId="26" xfId="0" applyFont="1" applyBorder="1" applyAlignment="1">
      <alignment horizontal="center" vertical="center" textRotation="90" wrapText="1"/>
    </xf>
    <xf numFmtId="0" fontId="43" fillId="0" borderId="2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textRotation="90" wrapText="1"/>
    </xf>
    <xf numFmtId="0" fontId="41" fillId="0" borderId="20" xfId="0" applyFont="1" applyBorder="1" applyAlignment="1">
      <alignment horizontal="center" vertical="center" textRotation="90"/>
    </xf>
    <xf numFmtId="0" fontId="41" fillId="0" borderId="22" xfId="0" applyFont="1" applyBorder="1" applyAlignment="1">
      <alignment horizontal="center" vertical="center" textRotation="90"/>
    </xf>
    <xf numFmtId="0" fontId="32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textRotation="90" wrapText="1"/>
    </xf>
    <xf numFmtId="0" fontId="40" fillId="0" borderId="26" xfId="0" applyFont="1" applyBorder="1" applyAlignment="1">
      <alignment horizontal="center" vertical="center" textRotation="90" wrapText="1"/>
    </xf>
    <xf numFmtId="0" fontId="35" fillId="0" borderId="20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41" fillId="0" borderId="23" xfId="0" applyNumberFormat="1" applyFont="1" applyFill="1" applyBorder="1" applyAlignment="1">
      <alignment horizontal="center" vertical="center"/>
    </xf>
    <xf numFmtId="0" fontId="41" fillId="0" borderId="24" xfId="0" applyNumberFormat="1" applyFont="1" applyFill="1" applyBorder="1" applyAlignment="1">
      <alignment horizontal="center" vertical="center"/>
    </xf>
    <xf numFmtId="0" fontId="41" fillId="0" borderId="28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textRotation="90" wrapText="1"/>
    </xf>
    <xf numFmtId="0" fontId="35" fillId="0" borderId="26" xfId="0" applyFont="1" applyFill="1" applyBorder="1" applyAlignment="1">
      <alignment horizontal="center" vertical="center" textRotation="90" wrapText="1"/>
    </xf>
    <xf numFmtId="0" fontId="38" fillId="0" borderId="24" xfId="0" applyNumberFormat="1" applyFont="1" applyFill="1" applyBorder="1" applyAlignment="1">
      <alignment horizontal="center" vertical="center"/>
    </xf>
    <xf numFmtId="0" fontId="38" fillId="0" borderId="28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/>
    </xf>
    <xf numFmtId="49" fontId="7" fillId="0" borderId="20" xfId="0" applyNumberFormat="1" applyFont="1" applyBorder="1" applyAlignment="1">
      <alignment horizontal="center" vertical="center"/>
    </xf>
  </cellXfs>
  <cellStyles count="152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_29-30 мая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_29-30 мая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_29-30 мая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_29-30 мая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_29-30 мая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_29-30 мая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_29-30 мая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_29-30 мая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_29-30 мая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_29-30 мая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_29-30 мая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_29-30 мая" xfId="74"/>
    <cellStyle name="60% - Акцент1" xfId="75"/>
    <cellStyle name="60% — акцент1" xfId="76"/>
    <cellStyle name="60% - Акцент1 2" xfId="77"/>
    <cellStyle name="60% - Акцент2" xfId="78"/>
    <cellStyle name="60% — акцент2" xfId="79"/>
    <cellStyle name="60% - Акцент2 2" xfId="80"/>
    <cellStyle name="60% - Акцент3" xfId="81"/>
    <cellStyle name="60% — акцент3" xfId="82"/>
    <cellStyle name="60% - Акцент3 2" xfId="83"/>
    <cellStyle name="60% - Акцент4" xfId="84"/>
    <cellStyle name="60% — акцент4" xfId="85"/>
    <cellStyle name="60% - Акцент4 2" xfId="86"/>
    <cellStyle name="60% - Акцент5" xfId="87"/>
    <cellStyle name="60% — акцент5" xfId="88"/>
    <cellStyle name="60% - Акцент5 2" xfId="89"/>
    <cellStyle name="60% - Акцент6" xfId="90"/>
    <cellStyle name="60% — акцент6" xfId="91"/>
    <cellStyle name="60% - Акцент6 2" xfId="92"/>
    <cellStyle name="Акцент1" xfId="93"/>
    <cellStyle name="Акцент1 2" xfId="94"/>
    <cellStyle name="Акцент2" xfId="95"/>
    <cellStyle name="Акцент2 2" xfId="96"/>
    <cellStyle name="Акцент3" xfId="97"/>
    <cellStyle name="Акцент3 2" xfId="98"/>
    <cellStyle name="Акцент4" xfId="99"/>
    <cellStyle name="Акцент4 2" xfId="100"/>
    <cellStyle name="Акцент5" xfId="101"/>
    <cellStyle name="Акцент5 2" xfId="102"/>
    <cellStyle name="Акцент6" xfId="103"/>
    <cellStyle name="Акцент6 2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Hyperlink" xfId="111"/>
    <cellStyle name="Currency" xfId="112"/>
    <cellStyle name="Currency [0]" xfId="113"/>
    <cellStyle name="Заголовок 1" xfId="114"/>
    <cellStyle name="Заголовок 1 2" xfId="115"/>
    <cellStyle name="Заголовок 2" xfId="116"/>
    <cellStyle name="Заголовок 2 2" xfId="117"/>
    <cellStyle name="Заголовок 3" xfId="118"/>
    <cellStyle name="Заголовок 3 2" xfId="119"/>
    <cellStyle name="Заголовок 4" xfId="120"/>
    <cellStyle name="Заголовок 4 2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азвание 2" xfId="127"/>
    <cellStyle name="Нейтральный" xfId="128"/>
    <cellStyle name="Нейтральный 2" xfId="129"/>
    <cellStyle name="Обычный 2" xfId="130"/>
    <cellStyle name="Обычный 2 2" xfId="131"/>
    <cellStyle name="Обычный 2 2 2" xfId="132"/>
    <cellStyle name="Обычный 2_Выездка ноябрь 2010 г." xfId="133"/>
    <cellStyle name="Обычный 3" xfId="134"/>
    <cellStyle name="Обычный 3 2" xfId="135"/>
    <cellStyle name="Обычный 3 3" xfId="136"/>
    <cellStyle name="Обычный 4" xfId="137"/>
    <cellStyle name="Обычный 4 2" xfId="138"/>
    <cellStyle name="Обычный 4 3" xfId="139"/>
    <cellStyle name="Обычный 5" xfId="140"/>
    <cellStyle name="Обычный 5 2" xfId="141"/>
    <cellStyle name="Обычный_Выездка ноябрь 2010 г. 2" xfId="142"/>
    <cellStyle name="Обычный_Детские выездка.xls5" xfId="143"/>
    <cellStyle name="Обычный_Россия (В) юниоры" xfId="144"/>
    <cellStyle name="Обычный_Тех.рез.езда молод.лош." xfId="145"/>
    <cellStyle name="Обычный_ЧМ выездка" xfId="146"/>
    <cellStyle name="Followed Hyperlink" xfId="147"/>
    <cellStyle name="Плохой" xfId="148"/>
    <cellStyle name="Плохой 2" xfId="149"/>
    <cellStyle name="Пояснение" xfId="150"/>
    <cellStyle name="Пояснение 2" xfId="151"/>
    <cellStyle name="Примечание" xfId="152"/>
    <cellStyle name="Примечание 2" xfId="153"/>
    <cellStyle name="Percent" xfId="154"/>
    <cellStyle name="Процентный 2" xfId="155"/>
    <cellStyle name="Связанная ячейка" xfId="156"/>
    <cellStyle name="Связанная ячейка 2" xfId="157"/>
    <cellStyle name="Текст предупреждения" xfId="158"/>
    <cellStyle name="Текст предупреждения 2" xfId="159"/>
    <cellStyle name="Comma" xfId="160"/>
    <cellStyle name="Comma [0]" xfId="161"/>
    <cellStyle name="Финансовый 2" xfId="162"/>
    <cellStyle name="Финансовый 3" xfId="163"/>
    <cellStyle name="Хороший" xfId="164"/>
    <cellStyle name="Хороший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0</xdr:rowOff>
    </xdr:from>
    <xdr:to>
      <xdr:col>1</xdr:col>
      <xdr:colOff>1009650</xdr:colOff>
      <xdr:row>2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1</xdr:col>
      <xdr:colOff>714375</xdr:colOff>
      <xdr:row>3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9525</xdr:rowOff>
    </xdr:from>
    <xdr:to>
      <xdr:col>1</xdr:col>
      <xdr:colOff>828675</xdr:colOff>
      <xdr:row>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619125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&#1085;&#1080;&#1095;&#1077;&#1089;&#1082;&#1080;&#1077;%20&#1089;&#1090;&#1091;&#1076;&#1077;&#1085;&#1095;&#1077;&#1089;&#1082;&#1080;&#1077;%20&#1082;&#1086;&#1085;&#1082;&#1091;&#1088;%2012.06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нники"/>
      <sheetName val="М 1-80"/>
      <sheetName val="М 2-100"/>
      <sheetName val="М 3 -110"/>
      <sheetName val="ЛП "/>
      <sheetName val="М 2-100 для присвоения"/>
      <sheetName val="М 3 -110 для присвоения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view="pageBreakPreview" zoomScale="70" zoomScaleNormal="75" zoomScaleSheetLayoutView="70" workbookViewId="0" topLeftCell="A1">
      <selection activeCell="M10" sqref="M10"/>
    </sheetView>
  </sheetViews>
  <sheetFormatPr defaultColWidth="9.00390625" defaultRowHeight="12.75"/>
  <cols>
    <col min="1" max="1" width="4.75390625" style="2" customWidth="1"/>
    <col min="2" max="2" width="17.25390625" style="2" customWidth="1"/>
    <col min="3" max="3" width="17.25390625" style="2" hidden="1" customWidth="1"/>
    <col min="4" max="4" width="5.75390625" style="2" customWidth="1"/>
    <col min="5" max="5" width="31.625" style="2" customWidth="1"/>
    <col min="6" max="6" width="11.125" style="2" customWidth="1"/>
    <col min="7" max="7" width="12.875" style="2" customWidth="1"/>
    <col min="8" max="8" width="18.75390625" style="2" customWidth="1"/>
    <col min="9" max="9" width="7.00390625" style="2" customWidth="1"/>
    <col min="10" max="10" width="8.00390625" style="2" customWidth="1"/>
    <col min="11" max="11" width="3.875" style="2" customWidth="1"/>
    <col min="12" max="12" width="7.00390625" style="2" customWidth="1"/>
    <col min="13" max="13" width="8.125" style="2" customWidth="1"/>
    <col min="14" max="14" width="4.25390625" style="2" customWidth="1"/>
    <col min="15" max="15" width="6.625" style="2" customWidth="1"/>
    <col min="16" max="16" width="8.125" style="2" customWidth="1"/>
    <col min="17" max="18" width="5.00390625" style="2" customWidth="1"/>
    <col min="19" max="19" width="7.25390625" style="2" customWidth="1"/>
    <col min="20" max="20" width="8.375" style="2" customWidth="1"/>
    <col min="21" max="22" width="9.125" style="2" customWidth="1"/>
    <col min="23" max="23" width="9.125" style="3" customWidth="1"/>
    <col min="24" max="16384" width="9.125" style="2" customWidth="1"/>
  </cols>
  <sheetData>
    <row r="1" spans="1:24" ht="25.5" customHeight="1">
      <c r="A1" s="122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W1" s="2"/>
      <c r="X1" s="3"/>
    </row>
    <row r="2" spans="1:24" ht="15" customHeight="1">
      <c r="A2" s="123" t="s">
        <v>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W2" s="2"/>
      <c r="X2" s="3"/>
    </row>
    <row r="3" spans="1:24" ht="22.5" customHeight="1">
      <c r="A3" s="123" t="s">
        <v>16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W3" s="2"/>
      <c r="X3" s="3"/>
    </row>
    <row r="4" spans="1:24" ht="18.75" customHeight="1">
      <c r="A4" s="124" t="s">
        <v>137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W4" s="2"/>
      <c r="X4" s="3"/>
    </row>
    <row r="5" spans="1:24" ht="22.5" customHeight="1">
      <c r="A5" s="125" t="s">
        <v>18</v>
      </c>
      <c r="B5" s="125"/>
      <c r="C5" s="7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5" t="s">
        <v>138</v>
      </c>
      <c r="S5" s="125"/>
      <c r="T5" s="125"/>
      <c r="W5" s="2"/>
      <c r="X5" s="3"/>
    </row>
    <row r="6" spans="1:20" ht="12.75" customHeight="1">
      <c r="A6" s="136" t="s">
        <v>19</v>
      </c>
      <c r="B6" s="132" t="s">
        <v>20</v>
      </c>
      <c r="C6" s="67"/>
      <c r="D6" s="119" t="s">
        <v>9</v>
      </c>
      <c r="E6" s="132" t="s">
        <v>75</v>
      </c>
      <c r="F6" s="133" t="s">
        <v>22</v>
      </c>
      <c r="G6" s="133" t="s">
        <v>23</v>
      </c>
      <c r="H6" s="132" t="s">
        <v>0</v>
      </c>
      <c r="I6" s="126" t="s">
        <v>1</v>
      </c>
      <c r="J6" s="127"/>
      <c r="K6" s="127"/>
      <c r="L6" s="127"/>
      <c r="M6" s="127"/>
      <c r="N6" s="127"/>
      <c r="O6" s="127"/>
      <c r="P6" s="127"/>
      <c r="Q6" s="128"/>
      <c r="R6" s="116" t="s">
        <v>8</v>
      </c>
      <c r="S6" s="119" t="s">
        <v>2</v>
      </c>
      <c r="T6" s="119" t="s">
        <v>3</v>
      </c>
    </row>
    <row r="7" spans="1:20" ht="20.25" customHeight="1">
      <c r="A7" s="137"/>
      <c r="B7" s="132"/>
      <c r="C7" s="68"/>
      <c r="D7" s="120"/>
      <c r="E7" s="132"/>
      <c r="F7" s="134"/>
      <c r="G7" s="134"/>
      <c r="H7" s="132"/>
      <c r="I7" s="129" t="s">
        <v>14</v>
      </c>
      <c r="J7" s="130"/>
      <c r="K7" s="131"/>
      <c r="L7" s="132" t="s">
        <v>7</v>
      </c>
      <c r="M7" s="132"/>
      <c r="N7" s="132"/>
      <c r="O7" s="132" t="s">
        <v>6</v>
      </c>
      <c r="P7" s="132"/>
      <c r="Q7" s="132"/>
      <c r="R7" s="117"/>
      <c r="S7" s="120"/>
      <c r="T7" s="120"/>
    </row>
    <row r="8" spans="1:20" ht="33" customHeight="1">
      <c r="A8" s="138"/>
      <c r="B8" s="132"/>
      <c r="C8" s="69"/>
      <c r="D8" s="121"/>
      <c r="E8" s="132"/>
      <c r="F8" s="135"/>
      <c r="G8" s="135"/>
      <c r="H8" s="132"/>
      <c r="I8" s="5" t="s">
        <v>4</v>
      </c>
      <c r="J8" s="6" t="s">
        <v>5</v>
      </c>
      <c r="K8" s="7" t="s">
        <v>15</v>
      </c>
      <c r="L8" s="5" t="s">
        <v>4</v>
      </c>
      <c r="M8" s="6" t="s">
        <v>5</v>
      </c>
      <c r="N8" s="7" t="s">
        <v>15</v>
      </c>
      <c r="O8" s="5" t="s">
        <v>4</v>
      </c>
      <c r="P8" s="6" t="s">
        <v>5</v>
      </c>
      <c r="Q8" s="7" t="s">
        <v>15</v>
      </c>
      <c r="R8" s="118"/>
      <c r="S8" s="121"/>
      <c r="T8" s="121"/>
    </row>
    <row r="9" spans="1:20" ht="24.7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36.75" customHeight="1">
      <c r="A10" s="34">
        <f>RANK(T10,T$10:T$10,0)</f>
        <v>1</v>
      </c>
      <c r="B10" s="15" t="s">
        <v>140</v>
      </c>
      <c r="C10" s="75" t="s">
        <v>125</v>
      </c>
      <c r="D10" s="17">
        <v>1</v>
      </c>
      <c r="E10" s="85" t="s">
        <v>121</v>
      </c>
      <c r="F10" s="73" t="s">
        <v>122</v>
      </c>
      <c r="G10" s="86" t="s">
        <v>123</v>
      </c>
      <c r="H10" s="12" t="s">
        <v>124</v>
      </c>
      <c r="I10" s="29">
        <v>246</v>
      </c>
      <c r="J10" s="30">
        <f>I10/3.8</f>
        <v>64.73684210526316</v>
      </c>
      <c r="K10" s="31">
        <f>RANK(J10,J$10:J$10,0)</f>
        <v>1</v>
      </c>
      <c r="L10" s="29">
        <v>247.5</v>
      </c>
      <c r="M10" s="30">
        <f>L10/3.8</f>
        <v>65.13157894736842</v>
      </c>
      <c r="N10" s="31">
        <f>RANK(M10,M$10:M$10,0)</f>
        <v>1</v>
      </c>
      <c r="O10" s="29">
        <v>245.5</v>
      </c>
      <c r="P10" s="30">
        <f>O10/3.8</f>
        <v>64.60526315789474</v>
      </c>
      <c r="Q10" s="31">
        <f>RANK(P10,P$10:P$10,0)</f>
        <v>1</v>
      </c>
      <c r="R10" s="29"/>
      <c r="S10" s="29">
        <f>SUM(I10+L10+O10)</f>
        <v>739</v>
      </c>
      <c r="T10" s="30">
        <f>S10/3.8/3</f>
        <v>64.82456140350878</v>
      </c>
    </row>
    <row r="11" spans="1:20" s="71" customFormat="1" ht="42.75" customHeight="1">
      <c r="A11" s="115" t="s">
        <v>136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</sheetData>
  <sheetProtection/>
  <mergeCells count="21">
    <mergeCell ref="E6:E8"/>
    <mergeCell ref="L7:N7"/>
    <mergeCell ref="O7:Q7"/>
    <mergeCell ref="G6:G8"/>
    <mergeCell ref="T6:T8"/>
    <mergeCell ref="A5:B5"/>
    <mergeCell ref="H6:H8"/>
    <mergeCell ref="A6:A8"/>
    <mergeCell ref="B6:B8"/>
    <mergeCell ref="D6:D8"/>
    <mergeCell ref="F6:F8"/>
    <mergeCell ref="A11:T11"/>
    <mergeCell ref="R6:R8"/>
    <mergeCell ref="S6:S8"/>
    <mergeCell ref="A1:T1"/>
    <mergeCell ref="A2:T2"/>
    <mergeCell ref="A3:T3"/>
    <mergeCell ref="A4:T4"/>
    <mergeCell ref="R5:T5"/>
    <mergeCell ref="I6:Q6"/>
    <mergeCell ref="I7:K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view="pageBreakPreview" zoomScale="70" zoomScaleSheetLayoutView="70" zoomScalePageLayoutView="0" workbookViewId="0" topLeftCell="A9">
      <selection activeCell="W17" sqref="W17"/>
    </sheetView>
  </sheetViews>
  <sheetFormatPr defaultColWidth="9.00390625" defaultRowHeight="12.75"/>
  <cols>
    <col min="1" max="1" width="4.00390625" style="1" customWidth="1"/>
    <col min="2" max="2" width="16.25390625" style="9" customWidth="1"/>
    <col min="3" max="3" width="16.25390625" style="9" hidden="1" customWidth="1"/>
    <col min="4" max="4" width="6.25390625" style="9" customWidth="1"/>
    <col min="5" max="5" width="27.625" style="9" customWidth="1"/>
    <col min="6" max="6" width="8.75390625" style="14" customWidth="1"/>
    <col min="7" max="7" width="12.875" style="10" customWidth="1"/>
    <col min="8" max="8" width="14.00390625" style="13" customWidth="1"/>
    <col min="9" max="9" width="6.75390625" style="1" customWidth="1"/>
    <col min="10" max="10" width="7.875" style="1" customWidth="1"/>
    <col min="11" max="11" width="5.375" style="1" customWidth="1"/>
    <col min="12" max="12" width="6.75390625" style="1" customWidth="1"/>
    <col min="13" max="13" width="8.00390625" style="1" customWidth="1"/>
    <col min="14" max="14" width="5.625" style="1" customWidth="1"/>
    <col min="15" max="15" width="6.75390625" style="1" customWidth="1"/>
    <col min="16" max="16" width="8.00390625" style="1" customWidth="1"/>
    <col min="17" max="17" width="5.375" style="1" customWidth="1"/>
    <col min="18" max="18" width="4.875" style="1" customWidth="1"/>
    <col min="19" max="19" width="6.125" style="1" customWidth="1"/>
    <col min="20" max="20" width="8.125" style="1" customWidth="1"/>
    <col min="21" max="21" width="6.375" style="1" customWidth="1"/>
    <col min="22" max="16384" width="9.125" style="1" customWidth="1"/>
  </cols>
  <sheetData>
    <row r="1" spans="1:25" s="2" customFormat="1" ht="25.5" customHeight="1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Y1" s="3"/>
    </row>
    <row r="2" spans="1:24" s="2" customFormat="1" ht="15.75" customHeight="1">
      <c r="A2" s="123" t="s">
        <v>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X2" s="3"/>
    </row>
    <row r="3" spans="1:24" s="2" customFormat="1" ht="16.5" customHeight="1">
      <c r="A3" s="123" t="s">
        <v>83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X3" s="3"/>
    </row>
    <row r="4" spans="1:25" s="2" customFormat="1" ht="21" customHeight="1">
      <c r="A4" s="142" t="s">
        <v>192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Y4" s="3"/>
    </row>
    <row r="5" spans="1:25" s="2" customFormat="1" ht="19.5" customHeight="1">
      <c r="A5" s="125" t="s">
        <v>18</v>
      </c>
      <c r="B5" s="125"/>
      <c r="C5" s="7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5" t="s">
        <v>138</v>
      </c>
      <c r="S5" s="125"/>
      <c r="T5" s="125"/>
      <c r="U5" s="125"/>
      <c r="Y5" s="3"/>
    </row>
    <row r="6" spans="1:21" s="2" customFormat="1" ht="12.75" customHeight="1">
      <c r="A6" s="136" t="s">
        <v>19</v>
      </c>
      <c r="B6" s="132" t="s">
        <v>13</v>
      </c>
      <c r="C6" s="67"/>
      <c r="D6" s="119" t="s">
        <v>9</v>
      </c>
      <c r="E6" s="144" t="s">
        <v>76</v>
      </c>
      <c r="F6" s="145" t="s">
        <v>22</v>
      </c>
      <c r="G6" s="133" t="s">
        <v>25</v>
      </c>
      <c r="H6" s="132" t="s">
        <v>0</v>
      </c>
      <c r="I6" s="139" t="s">
        <v>1</v>
      </c>
      <c r="J6" s="140"/>
      <c r="K6" s="140"/>
      <c r="L6" s="140"/>
      <c r="M6" s="140"/>
      <c r="N6" s="140"/>
      <c r="O6" s="140"/>
      <c r="P6" s="140"/>
      <c r="Q6" s="141"/>
      <c r="R6" s="116" t="s">
        <v>8</v>
      </c>
      <c r="S6" s="119" t="s">
        <v>2</v>
      </c>
      <c r="T6" s="143" t="s">
        <v>3</v>
      </c>
      <c r="U6" s="148" t="s">
        <v>10</v>
      </c>
    </row>
    <row r="7" spans="1:21" s="2" customFormat="1" ht="29.25" customHeight="1">
      <c r="A7" s="137"/>
      <c r="B7" s="132"/>
      <c r="C7" s="68"/>
      <c r="D7" s="120"/>
      <c r="E7" s="144"/>
      <c r="F7" s="146"/>
      <c r="G7" s="134"/>
      <c r="H7" s="132"/>
      <c r="I7" s="129" t="s">
        <v>14</v>
      </c>
      <c r="J7" s="130"/>
      <c r="K7" s="131"/>
      <c r="L7" s="132" t="s">
        <v>7</v>
      </c>
      <c r="M7" s="132"/>
      <c r="N7" s="132"/>
      <c r="O7" s="132" t="s">
        <v>6</v>
      </c>
      <c r="P7" s="132"/>
      <c r="Q7" s="132"/>
      <c r="R7" s="117"/>
      <c r="S7" s="120"/>
      <c r="T7" s="143"/>
      <c r="U7" s="143"/>
    </row>
    <row r="8" spans="1:21" s="2" customFormat="1" ht="26.25" customHeight="1">
      <c r="A8" s="138"/>
      <c r="B8" s="132"/>
      <c r="C8" s="69"/>
      <c r="D8" s="121"/>
      <c r="E8" s="144"/>
      <c r="F8" s="147"/>
      <c r="G8" s="135"/>
      <c r="H8" s="132"/>
      <c r="I8" s="5" t="s">
        <v>4</v>
      </c>
      <c r="J8" s="5" t="s">
        <v>5</v>
      </c>
      <c r="K8" s="8" t="s">
        <v>15</v>
      </c>
      <c r="L8" s="5" t="s">
        <v>4</v>
      </c>
      <c r="M8" s="5" t="s">
        <v>5</v>
      </c>
      <c r="N8" s="8" t="s">
        <v>15</v>
      </c>
      <c r="O8" s="5" t="s">
        <v>4</v>
      </c>
      <c r="P8" s="5" t="s">
        <v>5</v>
      </c>
      <c r="Q8" s="8" t="s">
        <v>15</v>
      </c>
      <c r="R8" s="118"/>
      <c r="S8" s="121"/>
      <c r="T8" s="143"/>
      <c r="U8" s="143"/>
    </row>
    <row r="9" spans="1:21" s="2" customFormat="1" ht="16.5" customHeight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</row>
    <row r="10" spans="1:21" s="2" customFormat="1" ht="43.5" customHeight="1">
      <c r="A10" s="35">
        <f>RANK(T10,T$10:T$16,0)</f>
        <v>1</v>
      </c>
      <c r="B10" s="25" t="s">
        <v>92</v>
      </c>
      <c r="C10" s="90"/>
      <c r="D10" s="74">
        <v>1</v>
      </c>
      <c r="E10" s="27" t="s">
        <v>93</v>
      </c>
      <c r="F10" s="21" t="s">
        <v>94</v>
      </c>
      <c r="G10" s="76" t="s">
        <v>95</v>
      </c>
      <c r="H10" s="76" t="s">
        <v>12</v>
      </c>
      <c r="I10" s="29">
        <v>229</v>
      </c>
      <c r="J10" s="30">
        <f aca="true" t="shared" si="0" ref="J10:J16">I10/3.4</f>
        <v>67.3529411764706</v>
      </c>
      <c r="K10" s="31">
        <f aca="true" t="shared" si="1" ref="K10:K16">RANK(J10,J$10:J$16,0)</f>
        <v>1</v>
      </c>
      <c r="L10" s="29">
        <v>227.5</v>
      </c>
      <c r="M10" s="30">
        <f aca="true" t="shared" si="2" ref="M10:M16">L10/3.4</f>
        <v>66.91176470588235</v>
      </c>
      <c r="N10" s="31">
        <f aca="true" t="shared" si="3" ref="N10:N16">RANK(M10,M$10:M$16,0)</f>
        <v>1</v>
      </c>
      <c r="O10" s="29">
        <v>232</v>
      </c>
      <c r="P10" s="30">
        <f aca="true" t="shared" si="4" ref="P10:P16">O10/3.4</f>
        <v>68.23529411764706</v>
      </c>
      <c r="Q10" s="31">
        <f aca="true" t="shared" si="5" ref="Q10:Q16">RANK(P10,P$10:P$16,0)</f>
        <v>1</v>
      </c>
      <c r="R10" s="29"/>
      <c r="S10" s="29">
        <f aca="true" t="shared" si="6" ref="S10:S16">SUM(I10+L10+O10)</f>
        <v>688.5</v>
      </c>
      <c r="T10" s="30">
        <f aca="true" t="shared" si="7" ref="T10:T16">S10/3.4/3</f>
        <v>67.5</v>
      </c>
      <c r="U10" s="177">
        <v>1</v>
      </c>
    </row>
    <row r="11" spans="1:21" s="2" customFormat="1" ht="43.5" customHeight="1">
      <c r="A11" s="35">
        <f>RANK(T11,T$10:T$16,0)</f>
        <v>2</v>
      </c>
      <c r="B11" s="25" t="s">
        <v>145</v>
      </c>
      <c r="C11" s="105" t="s">
        <v>191</v>
      </c>
      <c r="D11" s="74">
        <v>1</v>
      </c>
      <c r="E11" s="79" t="s">
        <v>96</v>
      </c>
      <c r="F11" s="21" t="s">
        <v>97</v>
      </c>
      <c r="G11" s="11" t="s">
        <v>98</v>
      </c>
      <c r="H11" s="76" t="s">
        <v>12</v>
      </c>
      <c r="I11" s="29">
        <v>225</v>
      </c>
      <c r="J11" s="30">
        <f t="shared" si="0"/>
        <v>66.17647058823529</v>
      </c>
      <c r="K11" s="31">
        <f t="shared" si="1"/>
        <v>2</v>
      </c>
      <c r="L11" s="29">
        <v>225</v>
      </c>
      <c r="M11" s="30">
        <f t="shared" si="2"/>
        <v>66.17647058823529</v>
      </c>
      <c r="N11" s="31">
        <f t="shared" si="3"/>
        <v>2</v>
      </c>
      <c r="O11" s="29">
        <v>228</v>
      </c>
      <c r="P11" s="30">
        <f t="shared" si="4"/>
        <v>67.05882352941177</v>
      </c>
      <c r="Q11" s="31">
        <f t="shared" si="5"/>
        <v>2</v>
      </c>
      <c r="R11" s="29"/>
      <c r="S11" s="29">
        <f t="shared" si="6"/>
        <v>678</v>
      </c>
      <c r="T11" s="30">
        <f t="shared" si="7"/>
        <v>66.47058823529412</v>
      </c>
      <c r="U11" s="177">
        <v>1</v>
      </c>
    </row>
    <row r="12" spans="1:21" s="2" customFormat="1" ht="43.5" customHeight="1">
      <c r="A12" s="35">
        <f>RANK(T12,T$10:T$16,0)</f>
        <v>3</v>
      </c>
      <c r="B12" s="15" t="s">
        <v>77</v>
      </c>
      <c r="C12" s="58" t="s">
        <v>134</v>
      </c>
      <c r="D12" s="16" t="s">
        <v>11</v>
      </c>
      <c r="E12" s="15" t="s">
        <v>46</v>
      </c>
      <c r="F12" s="26" t="s">
        <v>42</v>
      </c>
      <c r="G12" s="91" t="s">
        <v>43</v>
      </c>
      <c r="H12" s="12" t="s">
        <v>12</v>
      </c>
      <c r="I12" s="29">
        <v>223</v>
      </c>
      <c r="J12" s="30">
        <f t="shared" si="0"/>
        <v>65.58823529411765</v>
      </c>
      <c r="K12" s="31">
        <f t="shared" si="1"/>
        <v>3</v>
      </c>
      <c r="L12" s="29">
        <v>224.5</v>
      </c>
      <c r="M12" s="30">
        <f t="shared" si="2"/>
        <v>66.02941176470588</v>
      </c>
      <c r="N12" s="31">
        <f t="shared" si="3"/>
        <v>4</v>
      </c>
      <c r="O12" s="29">
        <v>227.5</v>
      </c>
      <c r="P12" s="30">
        <f t="shared" si="4"/>
        <v>66.91176470588235</v>
      </c>
      <c r="Q12" s="31">
        <f t="shared" si="5"/>
        <v>3</v>
      </c>
      <c r="R12" s="29"/>
      <c r="S12" s="29">
        <f t="shared" si="6"/>
        <v>675</v>
      </c>
      <c r="T12" s="30">
        <f t="shared" si="7"/>
        <v>66.17647058823529</v>
      </c>
      <c r="U12" s="177">
        <v>1</v>
      </c>
    </row>
    <row r="13" spans="1:21" s="2" customFormat="1" ht="43.5" customHeight="1">
      <c r="A13" s="35">
        <f>RANK(T13,T$10:T$16,0)</f>
        <v>4</v>
      </c>
      <c r="B13" s="15" t="s">
        <v>184</v>
      </c>
      <c r="C13" s="58" t="s">
        <v>185</v>
      </c>
      <c r="D13" s="17">
        <v>1</v>
      </c>
      <c r="E13" s="25" t="s">
        <v>141</v>
      </c>
      <c r="F13" s="44" t="s">
        <v>99</v>
      </c>
      <c r="G13" s="28" t="s">
        <v>186</v>
      </c>
      <c r="H13" s="12" t="s">
        <v>100</v>
      </c>
      <c r="I13" s="29">
        <v>222</v>
      </c>
      <c r="J13" s="30">
        <f t="shared" si="0"/>
        <v>65.29411764705883</v>
      </c>
      <c r="K13" s="31">
        <f t="shared" si="1"/>
        <v>4</v>
      </c>
      <c r="L13" s="29">
        <v>225</v>
      </c>
      <c r="M13" s="30">
        <f t="shared" si="2"/>
        <v>66.17647058823529</v>
      </c>
      <c r="N13" s="31">
        <f t="shared" si="3"/>
        <v>2</v>
      </c>
      <c r="O13" s="29">
        <v>224</v>
      </c>
      <c r="P13" s="30">
        <f t="shared" si="4"/>
        <v>65.88235294117648</v>
      </c>
      <c r="Q13" s="31">
        <f t="shared" si="5"/>
        <v>5</v>
      </c>
      <c r="R13" s="29"/>
      <c r="S13" s="29">
        <f t="shared" si="6"/>
        <v>671</v>
      </c>
      <c r="T13" s="30">
        <f t="shared" si="7"/>
        <v>65.7843137254902</v>
      </c>
      <c r="U13" s="177">
        <v>1</v>
      </c>
    </row>
    <row r="14" spans="1:21" s="2" customFormat="1" ht="43.5" customHeight="1">
      <c r="A14" s="35">
        <f>RANK(T14,T$10:T$16,0)</f>
        <v>5</v>
      </c>
      <c r="B14" s="25" t="s">
        <v>144</v>
      </c>
      <c r="C14" s="105" t="s">
        <v>190</v>
      </c>
      <c r="D14" s="74" t="s">
        <v>39</v>
      </c>
      <c r="E14" s="27" t="s">
        <v>93</v>
      </c>
      <c r="F14" s="21" t="s">
        <v>94</v>
      </c>
      <c r="G14" s="92" t="s">
        <v>95</v>
      </c>
      <c r="H14" s="12" t="s">
        <v>12</v>
      </c>
      <c r="I14" s="29">
        <v>220</v>
      </c>
      <c r="J14" s="30">
        <f t="shared" si="0"/>
        <v>64.70588235294117</v>
      </c>
      <c r="K14" s="31">
        <f t="shared" si="1"/>
        <v>5</v>
      </c>
      <c r="L14" s="29">
        <v>218</v>
      </c>
      <c r="M14" s="30">
        <f t="shared" si="2"/>
        <v>64.11764705882354</v>
      </c>
      <c r="N14" s="31">
        <f t="shared" si="3"/>
        <v>5</v>
      </c>
      <c r="O14" s="29">
        <v>222</v>
      </c>
      <c r="P14" s="30">
        <f t="shared" si="4"/>
        <v>65.29411764705883</v>
      </c>
      <c r="Q14" s="31">
        <f t="shared" si="5"/>
        <v>6</v>
      </c>
      <c r="R14" s="29"/>
      <c r="S14" s="29">
        <f t="shared" si="6"/>
        <v>660</v>
      </c>
      <c r="T14" s="30">
        <f t="shared" si="7"/>
        <v>64.70588235294117</v>
      </c>
      <c r="U14" s="177">
        <v>2</v>
      </c>
    </row>
    <row r="15" spans="1:21" s="2" customFormat="1" ht="43.5" customHeight="1">
      <c r="A15" s="35" t="s">
        <v>70</v>
      </c>
      <c r="B15" s="48" t="s">
        <v>73</v>
      </c>
      <c r="C15" s="93" t="s">
        <v>135</v>
      </c>
      <c r="D15" s="16" t="s">
        <v>40</v>
      </c>
      <c r="E15" s="15" t="s">
        <v>146</v>
      </c>
      <c r="F15" s="107" t="s">
        <v>188</v>
      </c>
      <c r="G15" s="61" t="s">
        <v>47</v>
      </c>
      <c r="H15" s="12" t="s">
        <v>12</v>
      </c>
      <c r="I15" s="29">
        <v>219</v>
      </c>
      <c r="J15" s="30">
        <f t="shared" si="0"/>
        <v>64.41176470588235</v>
      </c>
      <c r="K15" s="31">
        <f t="shared" si="1"/>
        <v>6</v>
      </c>
      <c r="L15" s="29">
        <v>211.5</v>
      </c>
      <c r="M15" s="30">
        <f t="shared" si="2"/>
        <v>62.20588235294118</v>
      </c>
      <c r="N15" s="31">
        <f t="shared" si="3"/>
        <v>7</v>
      </c>
      <c r="O15" s="29">
        <v>226.5</v>
      </c>
      <c r="P15" s="30">
        <f t="shared" si="4"/>
        <v>66.61764705882354</v>
      </c>
      <c r="Q15" s="31">
        <f t="shared" si="5"/>
        <v>4</v>
      </c>
      <c r="R15" s="29"/>
      <c r="S15" s="29">
        <f t="shared" si="6"/>
        <v>657</v>
      </c>
      <c r="T15" s="30">
        <f t="shared" si="7"/>
        <v>64.41176470588236</v>
      </c>
      <c r="U15" s="177">
        <v>2</v>
      </c>
    </row>
    <row r="16" spans="1:21" s="2" customFormat="1" ht="43.5" customHeight="1">
      <c r="A16" s="35">
        <v>6</v>
      </c>
      <c r="B16" s="25" t="s">
        <v>142</v>
      </c>
      <c r="C16" s="90"/>
      <c r="D16" s="74">
        <v>2</v>
      </c>
      <c r="E16" s="27" t="s">
        <v>143</v>
      </c>
      <c r="F16" s="49" t="s">
        <v>26</v>
      </c>
      <c r="G16" s="92" t="s">
        <v>12</v>
      </c>
      <c r="H16" s="76" t="s">
        <v>12</v>
      </c>
      <c r="I16" s="29">
        <v>211</v>
      </c>
      <c r="J16" s="30">
        <f t="shared" si="0"/>
        <v>62.05882352941177</v>
      </c>
      <c r="K16" s="31">
        <f t="shared" si="1"/>
        <v>7</v>
      </c>
      <c r="L16" s="29">
        <v>218</v>
      </c>
      <c r="M16" s="30">
        <f t="shared" si="2"/>
        <v>64.11764705882354</v>
      </c>
      <c r="N16" s="31">
        <f t="shared" si="3"/>
        <v>5</v>
      </c>
      <c r="O16" s="29">
        <v>219</v>
      </c>
      <c r="P16" s="30">
        <f t="shared" si="4"/>
        <v>64.41176470588235</v>
      </c>
      <c r="Q16" s="31">
        <f t="shared" si="5"/>
        <v>7</v>
      </c>
      <c r="R16" s="29"/>
      <c r="S16" s="29">
        <f t="shared" si="6"/>
        <v>648</v>
      </c>
      <c r="T16" s="30">
        <f t="shared" si="7"/>
        <v>63.529411764705884</v>
      </c>
      <c r="U16" s="177">
        <v>2</v>
      </c>
    </row>
    <row r="17" spans="1:20" s="36" customFormat="1" ht="42.75" customHeight="1">
      <c r="A17" s="115" t="s">
        <v>136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</sheetData>
  <sheetProtection/>
  <mergeCells count="23">
    <mergeCell ref="A17:T17"/>
    <mergeCell ref="R5:U5"/>
    <mergeCell ref="B6:B8"/>
    <mergeCell ref="D6:D8"/>
    <mergeCell ref="S6:S8"/>
    <mergeCell ref="A9:U9"/>
    <mergeCell ref="A5:B5"/>
    <mergeCell ref="A1:U1"/>
    <mergeCell ref="A2:U2"/>
    <mergeCell ref="A3:U3"/>
    <mergeCell ref="A4:U4"/>
    <mergeCell ref="T6:T8"/>
    <mergeCell ref="A6:A8"/>
    <mergeCell ref="E6:E8"/>
    <mergeCell ref="F6:F8"/>
    <mergeCell ref="H6:H8"/>
    <mergeCell ref="U6:U8"/>
    <mergeCell ref="I6:Q6"/>
    <mergeCell ref="L7:N7"/>
    <mergeCell ref="R6:R8"/>
    <mergeCell ref="I7:K7"/>
    <mergeCell ref="G6:G8"/>
    <mergeCell ref="O7:Q7"/>
  </mergeCells>
  <printOptions/>
  <pageMargins left="0.31496062992125984" right="0.31496062992125984" top="0.15748031496062992" bottom="0.15748031496062992" header="0" footer="0"/>
  <pageSetup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view="pageBreakPreview" zoomScale="77" zoomScaleSheetLayoutView="77" zoomScalePageLayoutView="0" workbookViewId="0" topLeftCell="A8">
      <selection activeCell="U16" sqref="U16"/>
    </sheetView>
  </sheetViews>
  <sheetFormatPr defaultColWidth="9.00390625" defaultRowHeight="12.75"/>
  <cols>
    <col min="1" max="1" width="4.00390625" style="1" customWidth="1"/>
    <col min="2" max="2" width="15.875" style="9" customWidth="1"/>
    <col min="3" max="3" width="15.875" style="9" hidden="1" customWidth="1"/>
    <col min="4" max="4" width="6.25390625" style="9" customWidth="1"/>
    <col min="5" max="5" width="28.75390625" style="9" customWidth="1"/>
    <col min="6" max="6" width="8.125" style="14" customWidth="1"/>
    <col min="7" max="7" width="11.625" style="10" customWidth="1"/>
    <col min="8" max="8" width="15.625" style="13" customWidth="1"/>
    <col min="9" max="9" width="7.25390625" style="1" customWidth="1"/>
    <col min="10" max="10" width="8.125" style="1" customWidth="1"/>
    <col min="11" max="11" width="4.125" style="1" customWidth="1"/>
    <col min="12" max="12" width="7.375" style="1" customWidth="1"/>
    <col min="13" max="13" width="9.375" style="1" customWidth="1"/>
    <col min="14" max="14" width="4.375" style="1" customWidth="1"/>
    <col min="15" max="15" width="6.00390625" style="1" customWidth="1"/>
    <col min="16" max="16" width="8.625" style="1" customWidth="1"/>
    <col min="17" max="17" width="4.125" style="1" customWidth="1"/>
    <col min="18" max="18" width="4.875" style="1" customWidth="1"/>
    <col min="19" max="19" width="6.125" style="1" customWidth="1"/>
    <col min="20" max="20" width="8.875" style="1" customWidth="1"/>
    <col min="21" max="21" width="6.125" style="1" customWidth="1"/>
    <col min="22" max="16384" width="9.125" style="1" customWidth="1"/>
  </cols>
  <sheetData>
    <row r="1" spans="1:25" s="2" customFormat="1" ht="25.5" customHeight="1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Y1" s="3"/>
    </row>
    <row r="2" spans="1:24" s="2" customFormat="1" ht="15.75" customHeight="1">
      <c r="A2" s="123" t="s">
        <v>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X2" s="3"/>
    </row>
    <row r="3" spans="1:24" s="2" customFormat="1" ht="16.5" customHeight="1">
      <c r="A3" s="123" t="s">
        <v>44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X3" s="3"/>
    </row>
    <row r="4" spans="1:25" s="2" customFormat="1" ht="21" customHeight="1">
      <c r="A4" s="142" t="s">
        <v>139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Y4" s="3"/>
    </row>
    <row r="5" spans="1:25" s="2" customFormat="1" ht="19.5" customHeight="1">
      <c r="A5" s="125" t="s">
        <v>18</v>
      </c>
      <c r="B5" s="125"/>
      <c r="C5" s="7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5" t="s">
        <v>138</v>
      </c>
      <c r="S5" s="125"/>
      <c r="T5" s="125"/>
      <c r="U5" s="125"/>
      <c r="Y5" s="3"/>
    </row>
    <row r="6" spans="1:21" s="2" customFormat="1" ht="12.75" customHeight="1">
      <c r="A6" s="136" t="s">
        <v>19</v>
      </c>
      <c r="B6" s="132" t="s">
        <v>13</v>
      </c>
      <c r="C6" s="67"/>
      <c r="D6" s="119" t="s">
        <v>9</v>
      </c>
      <c r="E6" s="144" t="s">
        <v>76</v>
      </c>
      <c r="F6" s="145" t="s">
        <v>22</v>
      </c>
      <c r="G6" s="133" t="s">
        <v>25</v>
      </c>
      <c r="H6" s="132" t="s">
        <v>0</v>
      </c>
      <c r="I6" s="139" t="s">
        <v>1</v>
      </c>
      <c r="J6" s="140"/>
      <c r="K6" s="140"/>
      <c r="L6" s="140"/>
      <c r="M6" s="140"/>
      <c r="N6" s="140"/>
      <c r="O6" s="140"/>
      <c r="P6" s="140"/>
      <c r="Q6" s="141"/>
      <c r="R6" s="116" t="s">
        <v>8</v>
      </c>
      <c r="S6" s="119" t="s">
        <v>2</v>
      </c>
      <c r="T6" s="143" t="s">
        <v>3</v>
      </c>
      <c r="U6" s="148" t="s">
        <v>10</v>
      </c>
    </row>
    <row r="7" spans="1:21" s="2" customFormat="1" ht="29.25" customHeight="1">
      <c r="A7" s="137"/>
      <c r="B7" s="132"/>
      <c r="C7" s="68"/>
      <c r="D7" s="120"/>
      <c r="E7" s="144"/>
      <c r="F7" s="146"/>
      <c r="G7" s="134"/>
      <c r="H7" s="132"/>
      <c r="I7" s="129" t="s">
        <v>14</v>
      </c>
      <c r="J7" s="130"/>
      <c r="K7" s="131"/>
      <c r="L7" s="132" t="s">
        <v>7</v>
      </c>
      <c r="M7" s="132"/>
      <c r="N7" s="132"/>
      <c r="O7" s="132" t="s">
        <v>6</v>
      </c>
      <c r="P7" s="132"/>
      <c r="Q7" s="132"/>
      <c r="R7" s="117"/>
      <c r="S7" s="120"/>
      <c r="T7" s="143"/>
      <c r="U7" s="143"/>
    </row>
    <row r="8" spans="1:21" s="2" customFormat="1" ht="26.25" customHeight="1">
      <c r="A8" s="138"/>
      <c r="B8" s="132"/>
      <c r="C8" s="69"/>
      <c r="D8" s="121"/>
      <c r="E8" s="144"/>
      <c r="F8" s="147"/>
      <c r="G8" s="135"/>
      <c r="H8" s="132"/>
      <c r="I8" s="5" t="s">
        <v>4</v>
      </c>
      <c r="J8" s="5" t="s">
        <v>5</v>
      </c>
      <c r="K8" s="8" t="s">
        <v>15</v>
      </c>
      <c r="L8" s="5" t="s">
        <v>4</v>
      </c>
      <c r="M8" s="5" t="s">
        <v>5</v>
      </c>
      <c r="N8" s="8" t="s">
        <v>15</v>
      </c>
      <c r="O8" s="5" t="s">
        <v>4</v>
      </c>
      <c r="P8" s="5" t="s">
        <v>5</v>
      </c>
      <c r="Q8" s="8" t="s">
        <v>15</v>
      </c>
      <c r="R8" s="118"/>
      <c r="S8" s="121"/>
      <c r="T8" s="143"/>
      <c r="U8" s="143"/>
    </row>
    <row r="9" spans="1:21" s="2" customFormat="1" ht="33.75" customHeight="1">
      <c r="A9" s="35">
        <f aca="true" t="shared" si="0" ref="A9:A16">RANK(T9,T$9:T$16,0)</f>
        <v>1</v>
      </c>
      <c r="B9" s="15" t="s">
        <v>149</v>
      </c>
      <c r="C9" s="15"/>
      <c r="D9" s="11">
        <v>1</v>
      </c>
      <c r="E9" s="25" t="s">
        <v>147</v>
      </c>
      <c r="F9" s="44" t="s">
        <v>91</v>
      </c>
      <c r="G9" s="28" t="s">
        <v>36</v>
      </c>
      <c r="H9" s="12" t="s">
        <v>12</v>
      </c>
      <c r="I9" s="29">
        <v>221.5</v>
      </c>
      <c r="J9" s="30">
        <f aca="true" t="shared" si="1" ref="J9:J16">I9/3.4</f>
        <v>65.14705882352942</v>
      </c>
      <c r="K9" s="31">
        <f aca="true" t="shared" si="2" ref="K9:K16">RANK(J9,J$9:J$16,0)</f>
        <v>2</v>
      </c>
      <c r="L9" s="29">
        <v>221.5</v>
      </c>
      <c r="M9" s="30">
        <f aca="true" t="shared" si="3" ref="M9:M16">L9/3.4</f>
        <v>65.14705882352942</v>
      </c>
      <c r="N9" s="31">
        <f aca="true" t="shared" si="4" ref="N9:N16">RANK(M9,M$9:M$16,0)</f>
        <v>1</v>
      </c>
      <c r="O9" s="29">
        <v>222</v>
      </c>
      <c r="P9" s="30">
        <f aca="true" t="shared" si="5" ref="P9:P16">O9/3.4</f>
        <v>65.29411764705883</v>
      </c>
      <c r="Q9" s="31">
        <f aca="true" t="shared" si="6" ref="Q9:Q16">RANK(P9,P$9:P$16,0)</f>
        <v>2</v>
      </c>
      <c r="R9" s="29"/>
      <c r="S9" s="29">
        <f aca="true" t="shared" si="7" ref="S9:S16">SUM(I9+L9+O9)</f>
        <v>665</v>
      </c>
      <c r="T9" s="30">
        <f aca="true" t="shared" si="8" ref="T9:T16">S9/3.4/3</f>
        <v>65.19607843137256</v>
      </c>
      <c r="U9" s="29" t="s">
        <v>195</v>
      </c>
    </row>
    <row r="10" spans="1:21" s="2" customFormat="1" ht="43.5" customHeight="1">
      <c r="A10" s="35">
        <f t="shared" si="0"/>
        <v>2</v>
      </c>
      <c r="B10" s="15" t="s">
        <v>149</v>
      </c>
      <c r="C10" s="89"/>
      <c r="D10" s="17">
        <v>1</v>
      </c>
      <c r="E10" s="42" t="s">
        <v>48</v>
      </c>
      <c r="F10" s="18" t="s">
        <v>49</v>
      </c>
      <c r="G10" s="46" t="s">
        <v>50</v>
      </c>
      <c r="H10" s="12" t="s">
        <v>12</v>
      </c>
      <c r="I10" s="29">
        <v>223.5</v>
      </c>
      <c r="J10" s="30">
        <f t="shared" si="1"/>
        <v>65.73529411764706</v>
      </c>
      <c r="K10" s="31">
        <f t="shared" si="2"/>
        <v>1</v>
      </c>
      <c r="L10" s="29">
        <v>216.5</v>
      </c>
      <c r="M10" s="30">
        <f t="shared" si="3"/>
        <v>63.6764705882353</v>
      </c>
      <c r="N10" s="31">
        <f t="shared" si="4"/>
        <v>3</v>
      </c>
      <c r="O10" s="29">
        <v>224.5</v>
      </c>
      <c r="P10" s="30">
        <f t="shared" si="5"/>
        <v>66.02941176470588</v>
      </c>
      <c r="Q10" s="31">
        <f t="shared" si="6"/>
        <v>1</v>
      </c>
      <c r="R10" s="29"/>
      <c r="S10" s="29">
        <f t="shared" si="7"/>
        <v>664.5</v>
      </c>
      <c r="T10" s="30">
        <f t="shared" si="8"/>
        <v>65.1470588235294</v>
      </c>
      <c r="U10" s="29" t="s">
        <v>195</v>
      </c>
    </row>
    <row r="11" spans="1:21" s="2" customFormat="1" ht="43.5" customHeight="1">
      <c r="A11" s="35">
        <f t="shared" si="0"/>
        <v>3</v>
      </c>
      <c r="B11" s="15" t="s">
        <v>150</v>
      </c>
      <c r="C11" s="75" t="s">
        <v>126</v>
      </c>
      <c r="D11" s="74" t="s">
        <v>39</v>
      </c>
      <c r="E11" s="85" t="s">
        <v>121</v>
      </c>
      <c r="F11" s="73" t="s">
        <v>122</v>
      </c>
      <c r="G11" s="86" t="s">
        <v>123</v>
      </c>
      <c r="H11" s="12" t="s">
        <v>124</v>
      </c>
      <c r="I11" s="29">
        <v>212.5</v>
      </c>
      <c r="J11" s="30">
        <f t="shared" si="1"/>
        <v>62.5</v>
      </c>
      <c r="K11" s="31">
        <f t="shared" si="2"/>
        <v>4</v>
      </c>
      <c r="L11" s="29">
        <v>217</v>
      </c>
      <c r="M11" s="30">
        <f t="shared" si="3"/>
        <v>63.82352941176471</v>
      </c>
      <c r="N11" s="31">
        <f t="shared" si="4"/>
        <v>2</v>
      </c>
      <c r="O11" s="29">
        <v>221</v>
      </c>
      <c r="P11" s="30">
        <f t="shared" si="5"/>
        <v>65</v>
      </c>
      <c r="Q11" s="31">
        <f t="shared" si="6"/>
        <v>3</v>
      </c>
      <c r="R11" s="29"/>
      <c r="S11" s="29">
        <f t="shared" si="7"/>
        <v>650.5</v>
      </c>
      <c r="T11" s="30">
        <f t="shared" si="8"/>
        <v>63.774509803921575</v>
      </c>
      <c r="U11" s="29" t="s">
        <v>196</v>
      </c>
    </row>
    <row r="12" spans="1:21" s="2" customFormat="1" ht="43.5" customHeight="1">
      <c r="A12" s="35">
        <f t="shared" si="0"/>
        <v>4</v>
      </c>
      <c r="B12" s="15" t="s">
        <v>148</v>
      </c>
      <c r="C12" s="89"/>
      <c r="D12" s="16">
        <v>3</v>
      </c>
      <c r="E12" s="15" t="s">
        <v>66</v>
      </c>
      <c r="F12" s="21" t="s">
        <v>58</v>
      </c>
      <c r="G12" s="12" t="s">
        <v>57</v>
      </c>
      <c r="H12" s="12" t="s">
        <v>12</v>
      </c>
      <c r="I12" s="29">
        <v>218</v>
      </c>
      <c r="J12" s="30">
        <f t="shared" si="1"/>
        <v>64.11764705882354</v>
      </c>
      <c r="K12" s="31">
        <f t="shared" si="2"/>
        <v>3</v>
      </c>
      <c r="L12" s="29">
        <v>216.5</v>
      </c>
      <c r="M12" s="30">
        <f t="shared" si="3"/>
        <v>63.6764705882353</v>
      </c>
      <c r="N12" s="31">
        <f t="shared" si="4"/>
        <v>3</v>
      </c>
      <c r="O12" s="29">
        <v>214.5</v>
      </c>
      <c r="P12" s="30">
        <f t="shared" si="5"/>
        <v>63.08823529411765</v>
      </c>
      <c r="Q12" s="31">
        <f t="shared" si="6"/>
        <v>4</v>
      </c>
      <c r="R12" s="29"/>
      <c r="S12" s="29">
        <f t="shared" si="7"/>
        <v>649</v>
      </c>
      <c r="T12" s="30">
        <f t="shared" si="8"/>
        <v>63.627450980392155</v>
      </c>
      <c r="U12" s="29" t="s">
        <v>196</v>
      </c>
    </row>
    <row r="13" spans="1:21" s="2" customFormat="1" ht="34.5" customHeight="1">
      <c r="A13" s="35">
        <f t="shared" si="0"/>
        <v>5</v>
      </c>
      <c r="B13" s="50" t="s">
        <v>152</v>
      </c>
      <c r="C13" s="53"/>
      <c r="D13" s="16" t="s">
        <v>28</v>
      </c>
      <c r="E13" s="15" t="s">
        <v>66</v>
      </c>
      <c r="F13" s="49" t="s">
        <v>58</v>
      </c>
      <c r="G13" s="16" t="s">
        <v>57</v>
      </c>
      <c r="H13" s="12" t="s">
        <v>12</v>
      </c>
      <c r="I13" s="29">
        <v>208</v>
      </c>
      <c r="J13" s="30">
        <f t="shared" si="1"/>
        <v>61.1764705882353</v>
      </c>
      <c r="K13" s="31">
        <f t="shared" si="2"/>
        <v>6</v>
      </c>
      <c r="L13" s="29">
        <v>213</v>
      </c>
      <c r="M13" s="30">
        <f t="shared" si="3"/>
        <v>62.64705882352941</v>
      </c>
      <c r="N13" s="31">
        <f t="shared" si="4"/>
        <v>6</v>
      </c>
      <c r="O13" s="29">
        <v>213.5</v>
      </c>
      <c r="P13" s="30">
        <f t="shared" si="5"/>
        <v>62.794117647058826</v>
      </c>
      <c r="Q13" s="31">
        <f t="shared" si="6"/>
        <v>6</v>
      </c>
      <c r="R13" s="29"/>
      <c r="S13" s="29">
        <f t="shared" si="7"/>
        <v>634.5</v>
      </c>
      <c r="T13" s="30">
        <f t="shared" si="8"/>
        <v>62.20588235294118</v>
      </c>
      <c r="U13" s="29" t="s">
        <v>197</v>
      </c>
    </row>
    <row r="14" spans="1:21" s="2" customFormat="1" ht="32.25" customHeight="1">
      <c r="A14" s="35">
        <f t="shared" si="0"/>
        <v>6</v>
      </c>
      <c r="B14" s="15" t="s">
        <v>89</v>
      </c>
      <c r="C14" s="89"/>
      <c r="D14" s="17" t="s">
        <v>39</v>
      </c>
      <c r="E14" s="45" t="s">
        <v>51</v>
      </c>
      <c r="F14" s="43" t="s">
        <v>52</v>
      </c>
      <c r="G14" s="98" t="s">
        <v>53</v>
      </c>
      <c r="H14" s="11" t="s">
        <v>12</v>
      </c>
      <c r="I14" s="29">
        <v>210</v>
      </c>
      <c r="J14" s="30">
        <f t="shared" si="1"/>
        <v>61.76470588235294</v>
      </c>
      <c r="K14" s="31">
        <f t="shared" si="2"/>
        <v>5</v>
      </c>
      <c r="L14" s="29">
        <v>213.5</v>
      </c>
      <c r="M14" s="30">
        <f t="shared" si="3"/>
        <v>62.794117647058826</v>
      </c>
      <c r="N14" s="31">
        <f t="shared" si="4"/>
        <v>5</v>
      </c>
      <c r="O14" s="29">
        <v>210.5</v>
      </c>
      <c r="P14" s="30">
        <f t="shared" si="5"/>
        <v>61.911764705882355</v>
      </c>
      <c r="Q14" s="31">
        <f t="shared" si="6"/>
        <v>8</v>
      </c>
      <c r="R14" s="29"/>
      <c r="S14" s="29">
        <f t="shared" si="7"/>
        <v>634</v>
      </c>
      <c r="T14" s="30">
        <f t="shared" si="8"/>
        <v>62.15686274509804</v>
      </c>
      <c r="U14" s="29" t="s">
        <v>197</v>
      </c>
    </row>
    <row r="15" spans="1:21" s="2" customFormat="1" ht="32.25" customHeight="1">
      <c r="A15" s="35">
        <f t="shared" si="0"/>
        <v>7</v>
      </c>
      <c r="B15" s="79" t="s">
        <v>151</v>
      </c>
      <c r="C15" s="96"/>
      <c r="D15" s="17">
        <v>3</v>
      </c>
      <c r="E15" s="51" t="s">
        <v>68</v>
      </c>
      <c r="F15" s="26" t="s">
        <v>34</v>
      </c>
      <c r="G15" s="111" t="s">
        <v>35</v>
      </c>
      <c r="H15" s="12" t="s">
        <v>12</v>
      </c>
      <c r="I15" s="29">
        <v>207</v>
      </c>
      <c r="J15" s="30">
        <f t="shared" si="1"/>
        <v>60.88235294117647</v>
      </c>
      <c r="K15" s="31">
        <f t="shared" si="2"/>
        <v>7</v>
      </c>
      <c r="L15" s="29">
        <v>210.5</v>
      </c>
      <c r="M15" s="30">
        <f t="shared" si="3"/>
        <v>61.911764705882355</v>
      </c>
      <c r="N15" s="31">
        <f t="shared" si="4"/>
        <v>7</v>
      </c>
      <c r="O15" s="29">
        <v>214</v>
      </c>
      <c r="P15" s="30">
        <f t="shared" si="5"/>
        <v>62.94117647058824</v>
      </c>
      <c r="Q15" s="31">
        <f t="shared" si="6"/>
        <v>5</v>
      </c>
      <c r="R15" s="29"/>
      <c r="S15" s="29">
        <f t="shared" si="7"/>
        <v>631.5</v>
      </c>
      <c r="T15" s="30">
        <f t="shared" si="8"/>
        <v>61.911764705882355</v>
      </c>
      <c r="U15" s="29" t="s">
        <v>197</v>
      </c>
    </row>
    <row r="16" spans="1:21" s="2" customFormat="1" ht="33.75" customHeight="1">
      <c r="A16" s="35">
        <f t="shared" si="0"/>
        <v>8</v>
      </c>
      <c r="B16" s="48" t="s">
        <v>84</v>
      </c>
      <c r="C16" s="97"/>
      <c r="D16" s="16" t="s">
        <v>39</v>
      </c>
      <c r="E16" s="45" t="s">
        <v>51</v>
      </c>
      <c r="F16" s="43" t="s">
        <v>52</v>
      </c>
      <c r="G16" s="98" t="s">
        <v>53</v>
      </c>
      <c r="H16" s="11" t="s">
        <v>12</v>
      </c>
      <c r="I16" s="29">
        <v>204.5</v>
      </c>
      <c r="J16" s="30">
        <f t="shared" si="1"/>
        <v>60.14705882352941</v>
      </c>
      <c r="K16" s="31">
        <f t="shared" si="2"/>
        <v>8</v>
      </c>
      <c r="L16" s="29">
        <v>205.5</v>
      </c>
      <c r="M16" s="30">
        <f t="shared" si="3"/>
        <v>60.44117647058824</v>
      </c>
      <c r="N16" s="31">
        <f t="shared" si="4"/>
        <v>8</v>
      </c>
      <c r="O16" s="29">
        <v>211</v>
      </c>
      <c r="P16" s="30">
        <f t="shared" si="5"/>
        <v>62.05882352941177</v>
      </c>
      <c r="Q16" s="31">
        <f t="shared" si="6"/>
        <v>7</v>
      </c>
      <c r="R16" s="29"/>
      <c r="S16" s="29">
        <f t="shared" si="7"/>
        <v>621</v>
      </c>
      <c r="T16" s="30">
        <f t="shared" si="8"/>
        <v>60.88235294117647</v>
      </c>
      <c r="U16" s="29"/>
    </row>
    <row r="17" spans="1:20" s="36" customFormat="1" ht="34.5" customHeight="1">
      <c r="A17" s="115" t="s">
        <v>136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</sheetData>
  <sheetProtection/>
  <mergeCells count="22">
    <mergeCell ref="A1:U1"/>
    <mergeCell ref="A2:U2"/>
    <mergeCell ref="A3:U3"/>
    <mergeCell ref="R5:U5"/>
    <mergeCell ref="S6:S8"/>
    <mergeCell ref="D6:D8"/>
    <mergeCell ref="E6:E8"/>
    <mergeCell ref="R6:R8"/>
    <mergeCell ref="A5:B5"/>
    <mergeCell ref="A17:T17"/>
    <mergeCell ref="O7:Q7"/>
    <mergeCell ref="H6:H8"/>
    <mergeCell ref="F6:F8"/>
    <mergeCell ref="G6:G8"/>
    <mergeCell ref="T6:T8"/>
    <mergeCell ref="I7:K7"/>
    <mergeCell ref="I6:Q6"/>
    <mergeCell ref="A4:U4"/>
    <mergeCell ref="U6:U8"/>
    <mergeCell ref="L7:N7"/>
    <mergeCell ref="A6:A8"/>
    <mergeCell ref="B6:B8"/>
  </mergeCells>
  <printOptions/>
  <pageMargins left="0.31496062992125984" right="0.31496062992125984" top="0.15748031496062992" bottom="0.15748031496062992" header="0" footer="0"/>
  <pageSetup horizontalDpi="300" verticalDpi="3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="69" zoomScaleNormal="75" zoomScaleSheetLayoutView="69" workbookViewId="0" topLeftCell="A22">
      <selection activeCell="V31" sqref="V31"/>
    </sheetView>
  </sheetViews>
  <sheetFormatPr defaultColWidth="9.00390625" defaultRowHeight="12.75"/>
  <cols>
    <col min="1" max="1" width="4.75390625" style="2" customWidth="1"/>
    <col min="2" max="2" width="20.75390625" style="2" customWidth="1"/>
    <col min="3" max="3" width="20.75390625" style="2" hidden="1" customWidth="1"/>
    <col min="4" max="4" width="5.75390625" style="2" customWidth="1"/>
    <col min="5" max="5" width="34.375" style="2" customWidth="1"/>
    <col min="6" max="6" width="8.25390625" style="2" hidden="1" customWidth="1"/>
    <col min="7" max="7" width="12.75390625" style="2" customWidth="1"/>
    <col min="8" max="8" width="15.875" style="2" customWidth="1"/>
    <col min="9" max="9" width="8.125" style="2" customWidth="1"/>
    <col min="10" max="10" width="8.00390625" style="2" customWidth="1"/>
    <col min="11" max="11" width="3.875" style="2" customWidth="1"/>
    <col min="12" max="12" width="7.25390625" style="2" customWidth="1"/>
    <col min="13" max="13" width="7.75390625" style="2" customWidth="1"/>
    <col min="14" max="14" width="4.375" style="2" customWidth="1"/>
    <col min="15" max="16" width="7.875" style="2" customWidth="1"/>
    <col min="17" max="17" width="4.75390625" style="3" customWidth="1"/>
    <col min="18" max="18" width="5.875" style="2" customWidth="1"/>
    <col min="19" max="19" width="7.125" style="2" customWidth="1"/>
    <col min="20" max="16384" width="9.125" style="2" customWidth="1"/>
  </cols>
  <sheetData>
    <row r="1" spans="1:24" ht="25.5" customHeight="1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X1" s="3"/>
    </row>
    <row r="2" spans="1:23" ht="15.75" customHeight="1">
      <c r="A2" s="123" t="s">
        <v>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W2" s="3"/>
    </row>
    <row r="3" spans="1:23" ht="16.5" customHeight="1">
      <c r="A3" s="123" t="s">
        <v>60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W3" s="3"/>
    </row>
    <row r="4" spans="1:24" ht="21" customHeight="1">
      <c r="A4" s="142" t="s">
        <v>201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3"/>
    </row>
    <row r="5" spans="1:24" ht="15" customHeight="1">
      <c r="A5" s="125" t="s">
        <v>18</v>
      </c>
      <c r="B5" s="125"/>
      <c r="C5" s="70"/>
      <c r="D5" s="70"/>
      <c r="E5" s="7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70" t="s">
        <v>138</v>
      </c>
      <c r="T5" s="70"/>
      <c r="U5" s="70"/>
      <c r="V5" s="70"/>
      <c r="X5" s="3"/>
    </row>
    <row r="6" spans="1:21" ht="12.75" customHeight="1">
      <c r="A6" s="136" t="s">
        <v>19</v>
      </c>
      <c r="B6" s="132" t="s">
        <v>20</v>
      </c>
      <c r="C6" s="67"/>
      <c r="D6" s="119" t="s">
        <v>9</v>
      </c>
      <c r="E6" s="132" t="s">
        <v>75</v>
      </c>
      <c r="F6" s="133" t="s">
        <v>22</v>
      </c>
      <c r="G6" s="133" t="s">
        <v>23</v>
      </c>
      <c r="H6" s="132" t="s">
        <v>0</v>
      </c>
      <c r="I6" s="162" t="s">
        <v>1</v>
      </c>
      <c r="J6" s="162"/>
      <c r="K6" s="162"/>
      <c r="L6" s="162"/>
      <c r="M6" s="162"/>
      <c r="N6" s="162"/>
      <c r="O6" s="162"/>
      <c r="P6" s="162"/>
      <c r="Q6" s="162"/>
      <c r="R6" s="154" t="s">
        <v>8</v>
      </c>
      <c r="S6" s="119" t="s">
        <v>2</v>
      </c>
      <c r="T6" s="143" t="s">
        <v>3</v>
      </c>
      <c r="U6" s="153" t="s">
        <v>10</v>
      </c>
    </row>
    <row r="7" spans="1:21" ht="16.5" customHeight="1">
      <c r="A7" s="137"/>
      <c r="B7" s="132"/>
      <c r="C7" s="68"/>
      <c r="D7" s="120"/>
      <c r="E7" s="132"/>
      <c r="F7" s="134"/>
      <c r="G7" s="134"/>
      <c r="H7" s="132"/>
      <c r="I7" s="152" t="s">
        <v>14</v>
      </c>
      <c r="J7" s="152"/>
      <c r="K7" s="152"/>
      <c r="L7" s="152" t="s">
        <v>30</v>
      </c>
      <c r="M7" s="152"/>
      <c r="N7" s="152"/>
      <c r="O7" s="152" t="s">
        <v>6</v>
      </c>
      <c r="P7" s="152"/>
      <c r="Q7" s="152"/>
      <c r="R7" s="154"/>
      <c r="S7" s="120"/>
      <c r="T7" s="143"/>
      <c r="U7" s="153"/>
    </row>
    <row r="8" spans="1:21" ht="29.25" customHeight="1">
      <c r="A8" s="137"/>
      <c r="B8" s="133"/>
      <c r="C8" s="68"/>
      <c r="D8" s="120"/>
      <c r="E8" s="133"/>
      <c r="F8" s="134"/>
      <c r="G8" s="134"/>
      <c r="H8" s="133"/>
      <c r="I8" s="19" t="s">
        <v>4</v>
      </c>
      <c r="J8" s="19" t="s">
        <v>5</v>
      </c>
      <c r="K8" s="20" t="s">
        <v>15</v>
      </c>
      <c r="L8" s="19" t="s">
        <v>4</v>
      </c>
      <c r="M8" s="19" t="s">
        <v>5</v>
      </c>
      <c r="N8" s="20" t="s">
        <v>15</v>
      </c>
      <c r="O8" s="19" t="s">
        <v>4</v>
      </c>
      <c r="P8" s="19" t="s">
        <v>5</v>
      </c>
      <c r="Q8" s="20" t="s">
        <v>15</v>
      </c>
      <c r="R8" s="155"/>
      <c r="S8" s="120"/>
      <c r="T8" s="119"/>
      <c r="U8" s="153"/>
    </row>
    <row r="9" spans="1:20" ht="21" customHeight="1">
      <c r="A9" s="159" t="s">
        <v>63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1"/>
    </row>
    <row r="10" spans="1:21" ht="42.75" customHeight="1">
      <c r="A10" s="35">
        <v>1</v>
      </c>
      <c r="B10" s="48" t="s">
        <v>203</v>
      </c>
      <c r="C10" s="97"/>
      <c r="D10" s="16" t="s">
        <v>39</v>
      </c>
      <c r="E10" s="59" t="s">
        <v>86</v>
      </c>
      <c r="F10" s="49" t="s">
        <v>116</v>
      </c>
      <c r="G10" s="16" t="s">
        <v>12</v>
      </c>
      <c r="H10" s="12" t="s">
        <v>12</v>
      </c>
      <c r="I10" s="37">
        <v>175.5</v>
      </c>
      <c r="J10" s="38">
        <f>I10/2.6</f>
        <v>67.5</v>
      </c>
      <c r="K10" s="35">
        <f>RANK(J10,J$10:J$14,0)</f>
        <v>1</v>
      </c>
      <c r="L10" s="37">
        <v>178.5</v>
      </c>
      <c r="M10" s="38">
        <f>L10/2.6</f>
        <v>68.65384615384615</v>
      </c>
      <c r="N10" s="35">
        <f>RANK(M10,M$10:M$14,0)</f>
        <v>1</v>
      </c>
      <c r="O10" s="37">
        <v>174</v>
      </c>
      <c r="P10" s="38">
        <f>O10/2.6</f>
        <v>66.92307692307692</v>
      </c>
      <c r="Q10" s="35">
        <f>RANK(P10,P$10:P$14,0)</f>
        <v>1</v>
      </c>
      <c r="R10" s="37"/>
      <c r="S10" s="32">
        <f>I10+L10+O10</f>
        <v>528</v>
      </c>
      <c r="T10" s="33">
        <f>S10/3/2.6</f>
        <v>67.6923076923077</v>
      </c>
      <c r="U10" s="113"/>
    </row>
    <row r="11" spans="1:21" ht="42.75" customHeight="1">
      <c r="A11" s="35">
        <v>2</v>
      </c>
      <c r="B11" s="47" t="s">
        <v>64</v>
      </c>
      <c r="C11" s="99"/>
      <c r="D11" s="16" t="s">
        <v>39</v>
      </c>
      <c r="E11" s="41" t="s">
        <v>33</v>
      </c>
      <c r="F11" s="101" t="s">
        <v>32</v>
      </c>
      <c r="G11" s="11" t="s">
        <v>12</v>
      </c>
      <c r="H11" s="16" t="s">
        <v>12</v>
      </c>
      <c r="I11" s="37">
        <v>174</v>
      </c>
      <c r="J11" s="38">
        <f>I11/2.6</f>
        <v>66.92307692307692</v>
      </c>
      <c r="K11" s="35">
        <f>RANK(J11,J$10:J$14,0)</f>
        <v>2</v>
      </c>
      <c r="L11" s="37">
        <v>168.5</v>
      </c>
      <c r="M11" s="38">
        <f>L11/2.6</f>
        <v>64.8076923076923</v>
      </c>
      <c r="N11" s="35">
        <f>RANK(M11,M$10:M$14,0)</f>
        <v>4</v>
      </c>
      <c r="O11" s="37">
        <v>165.5</v>
      </c>
      <c r="P11" s="38">
        <f>O11/2.6</f>
        <v>63.65384615384615</v>
      </c>
      <c r="Q11" s="35">
        <f>RANK(P11,P$10:P$14,0)</f>
        <v>4</v>
      </c>
      <c r="R11" s="37"/>
      <c r="S11" s="32">
        <f>I11+L11+O11</f>
        <v>508</v>
      </c>
      <c r="T11" s="33">
        <f>S11/3/2.6</f>
        <v>65.12820512820512</v>
      </c>
      <c r="U11" s="114" t="s">
        <v>198</v>
      </c>
    </row>
    <row r="12" spans="1:21" ht="42.75" customHeight="1">
      <c r="A12" s="35">
        <v>3</v>
      </c>
      <c r="B12" s="82" t="s">
        <v>119</v>
      </c>
      <c r="C12" s="75" t="s">
        <v>120</v>
      </c>
      <c r="D12" s="94" t="s">
        <v>39</v>
      </c>
      <c r="E12" s="80" t="s">
        <v>169</v>
      </c>
      <c r="F12" s="102" t="s">
        <v>107</v>
      </c>
      <c r="G12" s="103" t="s">
        <v>108</v>
      </c>
      <c r="H12" s="12" t="s">
        <v>12</v>
      </c>
      <c r="I12" s="37">
        <v>169.5</v>
      </c>
      <c r="J12" s="38">
        <f>I12/2.6</f>
        <v>65.1923076923077</v>
      </c>
      <c r="K12" s="35">
        <f>RANK(J12,J$10:J$14,0)</f>
        <v>3</v>
      </c>
      <c r="L12" s="37">
        <v>174</v>
      </c>
      <c r="M12" s="38">
        <f>L12/2.6</f>
        <v>66.92307692307692</v>
      </c>
      <c r="N12" s="35">
        <f>RANK(M12,M$10:M$14,0)</f>
        <v>2</v>
      </c>
      <c r="O12" s="37">
        <v>163</v>
      </c>
      <c r="P12" s="38">
        <f>O12/2.6</f>
        <v>62.69230769230769</v>
      </c>
      <c r="Q12" s="35">
        <f>RANK(P12,P$10:P$14,0)</f>
        <v>5</v>
      </c>
      <c r="R12" s="37"/>
      <c r="S12" s="32">
        <f>I12+L12+O12</f>
        <v>506.5</v>
      </c>
      <c r="T12" s="33">
        <f>S12/3/2.6</f>
        <v>64.93589743589743</v>
      </c>
      <c r="U12" s="113"/>
    </row>
    <row r="13" spans="1:21" ht="42.75" customHeight="1">
      <c r="A13" s="35">
        <v>4</v>
      </c>
      <c r="B13" s="82" t="s">
        <v>119</v>
      </c>
      <c r="C13" s="75" t="s">
        <v>120</v>
      </c>
      <c r="D13" s="94" t="s">
        <v>39</v>
      </c>
      <c r="E13" s="15" t="s">
        <v>65</v>
      </c>
      <c r="F13" s="49" t="s">
        <v>27</v>
      </c>
      <c r="G13" s="17" t="s">
        <v>12</v>
      </c>
      <c r="H13" s="12" t="s">
        <v>12</v>
      </c>
      <c r="I13" s="37">
        <v>163</v>
      </c>
      <c r="J13" s="38">
        <f>I13/2.6</f>
        <v>62.69230769230769</v>
      </c>
      <c r="K13" s="35">
        <f>RANK(J13,J$10:J$14,0)</f>
        <v>4</v>
      </c>
      <c r="L13" s="37">
        <v>170.5</v>
      </c>
      <c r="M13" s="38">
        <f>L13/2.6</f>
        <v>65.57692307692308</v>
      </c>
      <c r="N13" s="35">
        <f>RANK(M13,M$10:M$14,0)</f>
        <v>3</v>
      </c>
      <c r="O13" s="37">
        <v>170</v>
      </c>
      <c r="P13" s="38">
        <f>O13/2.6</f>
        <v>65.38461538461539</v>
      </c>
      <c r="Q13" s="35">
        <f>RANK(P13,P$10:P$14,0)</f>
        <v>2</v>
      </c>
      <c r="R13" s="37"/>
      <c r="S13" s="32">
        <f>I13+L13+O13</f>
        <v>503.5</v>
      </c>
      <c r="T13" s="33">
        <f>S13/3/2.6</f>
        <v>64.55128205128206</v>
      </c>
      <c r="U13" s="113"/>
    </row>
    <row r="14" spans="1:21" ht="42.75" customHeight="1">
      <c r="A14" s="35">
        <v>5</v>
      </c>
      <c r="B14" s="48" t="s">
        <v>183</v>
      </c>
      <c r="C14" s="97"/>
      <c r="D14" s="16" t="s">
        <v>39</v>
      </c>
      <c r="E14" s="54" t="s">
        <v>109</v>
      </c>
      <c r="F14" s="49" t="s">
        <v>110</v>
      </c>
      <c r="G14" s="17" t="s">
        <v>12</v>
      </c>
      <c r="H14" s="16" t="s">
        <v>12</v>
      </c>
      <c r="I14" s="37">
        <v>150.5</v>
      </c>
      <c r="J14" s="38">
        <f>I14/2.6</f>
        <v>57.88461538461538</v>
      </c>
      <c r="K14" s="35">
        <f>RANK(J14,J$10:J$14,0)</f>
        <v>5</v>
      </c>
      <c r="L14" s="37">
        <v>165</v>
      </c>
      <c r="M14" s="38">
        <f>L14/2.6</f>
        <v>63.46153846153846</v>
      </c>
      <c r="N14" s="35">
        <f>RANK(M14,M$10:M$14,0)</f>
        <v>5</v>
      </c>
      <c r="O14" s="37">
        <v>168</v>
      </c>
      <c r="P14" s="38">
        <f>O14/2.6</f>
        <v>64.61538461538461</v>
      </c>
      <c r="Q14" s="35">
        <f>RANK(P14,P$10:P$14,0)</f>
        <v>3</v>
      </c>
      <c r="R14" s="37"/>
      <c r="S14" s="32">
        <f>I14+L14+O14</f>
        <v>483.5</v>
      </c>
      <c r="T14" s="33">
        <f>S14/3/2.6</f>
        <v>61.98717948717948</v>
      </c>
      <c r="U14" s="113"/>
    </row>
    <row r="15" spans="1:20" ht="18.75" customHeight="1">
      <c r="A15" s="156" t="s">
        <v>153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</row>
    <row r="16" spans="1:21" ht="36.75" customHeight="1">
      <c r="A16" s="35">
        <v>1</v>
      </c>
      <c r="B16" s="15" t="s">
        <v>178</v>
      </c>
      <c r="C16" s="89"/>
      <c r="D16" s="16" t="s">
        <v>39</v>
      </c>
      <c r="E16" s="15" t="s">
        <v>166</v>
      </c>
      <c r="F16" s="52" t="s">
        <v>56</v>
      </c>
      <c r="G16" s="17" t="s">
        <v>55</v>
      </c>
      <c r="H16" s="12" t="s">
        <v>74</v>
      </c>
      <c r="I16" s="37">
        <v>184.5</v>
      </c>
      <c r="J16" s="38">
        <f>I16/2.6</f>
        <v>70.96153846153845</v>
      </c>
      <c r="K16" s="35">
        <f>RANK(J16,J$16:J$20,0)</f>
        <v>1</v>
      </c>
      <c r="L16" s="37">
        <v>179.5</v>
      </c>
      <c r="M16" s="38">
        <f>L16/2.6</f>
        <v>69.03846153846153</v>
      </c>
      <c r="N16" s="35">
        <f>RANK(M16,M$16:M$20,0)</f>
        <v>2</v>
      </c>
      <c r="O16" s="37">
        <v>176.5</v>
      </c>
      <c r="P16" s="38">
        <f>O16/2.6</f>
        <v>67.88461538461539</v>
      </c>
      <c r="Q16" s="35">
        <f>RANK(P16,P$16:P$20,0)</f>
        <v>1</v>
      </c>
      <c r="R16" s="37"/>
      <c r="S16" s="32">
        <f>I16+L16+O16</f>
        <v>540.5</v>
      </c>
      <c r="T16" s="33">
        <f>S16/3/2.6</f>
        <v>69.2948717948718</v>
      </c>
      <c r="U16" s="114" t="s">
        <v>198</v>
      </c>
    </row>
    <row r="17" spans="1:21" ht="36.75" customHeight="1">
      <c r="A17" s="35">
        <v>2</v>
      </c>
      <c r="B17" s="15" t="s">
        <v>172</v>
      </c>
      <c r="C17" s="89"/>
      <c r="D17" s="17" t="s">
        <v>28</v>
      </c>
      <c r="E17" s="25" t="s">
        <v>173</v>
      </c>
      <c r="F17" s="44" t="s">
        <v>106</v>
      </c>
      <c r="G17" s="11" t="s">
        <v>103</v>
      </c>
      <c r="H17" s="12" t="s">
        <v>104</v>
      </c>
      <c r="I17" s="37">
        <v>168.5</v>
      </c>
      <c r="J17" s="38">
        <f>I17/2.6</f>
        <v>64.8076923076923</v>
      </c>
      <c r="K17" s="35">
        <f>RANK(J17,J$16:J$20,0)</f>
        <v>2</v>
      </c>
      <c r="L17" s="37">
        <v>180</v>
      </c>
      <c r="M17" s="38">
        <f>L17/2.6</f>
        <v>69.23076923076923</v>
      </c>
      <c r="N17" s="35">
        <f>RANK(M17,M$16:M$20,0)</f>
        <v>1</v>
      </c>
      <c r="O17" s="37">
        <v>176</v>
      </c>
      <c r="P17" s="38">
        <f>O17/2.6</f>
        <v>67.6923076923077</v>
      </c>
      <c r="Q17" s="35">
        <f>RANK(P17,P$16:P$20,0)</f>
        <v>2</v>
      </c>
      <c r="R17" s="37"/>
      <c r="S17" s="32">
        <f>I17+L17+O17</f>
        <v>524.5</v>
      </c>
      <c r="T17" s="33">
        <f>S17/3/2.6</f>
        <v>67.24358974358975</v>
      </c>
      <c r="U17" s="114" t="s">
        <v>198</v>
      </c>
    </row>
    <row r="18" spans="1:21" ht="36.75" customHeight="1">
      <c r="A18" s="35">
        <v>3</v>
      </c>
      <c r="B18" s="15" t="s">
        <v>167</v>
      </c>
      <c r="C18" s="89"/>
      <c r="D18" s="16" t="s">
        <v>39</v>
      </c>
      <c r="E18" s="15" t="s">
        <v>166</v>
      </c>
      <c r="F18" s="52" t="s">
        <v>54</v>
      </c>
      <c r="G18" s="17" t="s">
        <v>55</v>
      </c>
      <c r="H18" s="12" t="s">
        <v>74</v>
      </c>
      <c r="I18" s="37">
        <v>168.5</v>
      </c>
      <c r="J18" s="38">
        <f>I18/2.6</f>
        <v>64.8076923076923</v>
      </c>
      <c r="K18" s="35">
        <f>RANK(J18,J$16:J$20,0)</f>
        <v>2</v>
      </c>
      <c r="L18" s="37">
        <v>169.5</v>
      </c>
      <c r="M18" s="38">
        <f>L18/2.6</f>
        <v>65.1923076923077</v>
      </c>
      <c r="N18" s="35">
        <f>RANK(M18,M$16:M$20,0)</f>
        <v>3</v>
      </c>
      <c r="O18" s="37">
        <v>169</v>
      </c>
      <c r="P18" s="38">
        <f>O18/2.6</f>
        <v>65</v>
      </c>
      <c r="Q18" s="35">
        <f>RANK(P18,P$16:P$20,0)</f>
        <v>3</v>
      </c>
      <c r="R18" s="37"/>
      <c r="S18" s="32">
        <f>I18+L18+O18</f>
        <v>507</v>
      </c>
      <c r="T18" s="33">
        <f>S18/3/2.6</f>
        <v>65</v>
      </c>
      <c r="U18" s="114" t="s">
        <v>198</v>
      </c>
    </row>
    <row r="19" spans="1:21" ht="36.75" customHeight="1">
      <c r="A19" s="35">
        <v>4</v>
      </c>
      <c r="B19" s="15" t="s">
        <v>175</v>
      </c>
      <c r="C19" s="89"/>
      <c r="D19" s="17" t="s">
        <v>39</v>
      </c>
      <c r="E19" s="54" t="s">
        <v>105</v>
      </c>
      <c r="F19" s="49" t="s">
        <v>102</v>
      </c>
      <c r="G19" s="11" t="s">
        <v>103</v>
      </c>
      <c r="H19" s="12" t="s">
        <v>104</v>
      </c>
      <c r="I19" s="37">
        <v>165</v>
      </c>
      <c r="J19" s="38">
        <f>I19/2.6</f>
        <v>63.46153846153846</v>
      </c>
      <c r="K19" s="35">
        <f>RANK(J19,J$16:J$20,0)</f>
        <v>4</v>
      </c>
      <c r="L19" s="37">
        <v>169.5</v>
      </c>
      <c r="M19" s="38">
        <f>L19/2.6</f>
        <v>65.1923076923077</v>
      </c>
      <c r="N19" s="35">
        <f>RANK(M19,M$16:M$20,0)</f>
        <v>3</v>
      </c>
      <c r="O19" s="37">
        <v>163.5</v>
      </c>
      <c r="P19" s="38">
        <f>O19/2.6</f>
        <v>62.88461538461538</v>
      </c>
      <c r="Q19" s="35">
        <f>RANK(P19,P$16:P$20,0)</f>
        <v>5</v>
      </c>
      <c r="R19" s="37"/>
      <c r="S19" s="32">
        <f>I19+L19+O19</f>
        <v>498</v>
      </c>
      <c r="T19" s="33">
        <f>S19/3/2.6</f>
        <v>63.84615384615385</v>
      </c>
      <c r="U19" s="114" t="s">
        <v>198</v>
      </c>
    </row>
    <row r="20" spans="1:21" ht="40.5" customHeight="1">
      <c r="A20" s="35">
        <v>5</v>
      </c>
      <c r="B20" s="15" t="s">
        <v>179</v>
      </c>
      <c r="C20" s="89"/>
      <c r="D20" s="17" t="s">
        <v>39</v>
      </c>
      <c r="E20" s="54" t="s">
        <v>105</v>
      </c>
      <c r="F20" s="49" t="s">
        <v>102</v>
      </c>
      <c r="G20" s="17" t="s">
        <v>103</v>
      </c>
      <c r="H20" s="12" t="s">
        <v>104</v>
      </c>
      <c r="I20" s="37">
        <v>163.5</v>
      </c>
      <c r="J20" s="38">
        <f>I20/2.6</f>
        <v>62.88461538461538</v>
      </c>
      <c r="K20" s="35">
        <f>RANK(J20,J$16:J$20,0)</f>
        <v>5</v>
      </c>
      <c r="L20" s="37">
        <v>169.5</v>
      </c>
      <c r="M20" s="38">
        <f>L20/2.6</f>
        <v>65.1923076923077</v>
      </c>
      <c r="N20" s="35">
        <f>RANK(M20,M$16:M$20,0)</f>
        <v>3</v>
      </c>
      <c r="O20" s="37">
        <v>164.5</v>
      </c>
      <c r="P20" s="38">
        <f>O20/2.6</f>
        <v>63.26923076923077</v>
      </c>
      <c r="Q20" s="35">
        <f>RANK(P20,P$16:P$20,0)</f>
        <v>4</v>
      </c>
      <c r="R20" s="37">
        <v>1</v>
      </c>
      <c r="S20" s="32">
        <f>I20+L20+O20</f>
        <v>497.5</v>
      </c>
      <c r="T20" s="33">
        <f>(S20/3/2.6)-0.5</f>
        <v>63.282051282051285</v>
      </c>
      <c r="U20" s="114" t="s">
        <v>198</v>
      </c>
    </row>
    <row r="21" spans="1:20" ht="23.25" customHeight="1">
      <c r="A21" s="156" t="s">
        <v>202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</row>
    <row r="22" spans="1:21" ht="33.75" customHeight="1">
      <c r="A22" s="35">
        <v>1</v>
      </c>
      <c r="B22" s="48" t="s">
        <v>204</v>
      </c>
      <c r="C22" s="97"/>
      <c r="D22" s="16" t="s">
        <v>39</v>
      </c>
      <c r="E22" s="81" t="s">
        <v>181</v>
      </c>
      <c r="F22" s="112" t="s">
        <v>26</v>
      </c>
      <c r="G22" s="16" t="s">
        <v>12</v>
      </c>
      <c r="H22" s="12" t="s">
        <v>12</v>
      </c>
      <c r="I22" s="37">
        <v>168</v>
      </c>
      <c r="J22" s="38">
        <f aca="true" t="shared" si="0" ref="J22:J29">I22/2.6</f>
        <v>64.61538461538461</v>
      </c>
      <c r="K22" s="35">
        <f aca="true" t="shared" si="1" ref="K22:K29">RANK(J22,J$22:J$29,0)</f>
        <v>2</v>
      </c>
      <c r="L22" s="37">
        <v>174.5</v>
      </c>
      <c r="M22" s="38">
        <f aca="true" t="shared" si="2" ref="M22:M29">L22/2.6</f>
        <v>67.11538461538461</v>
      </c>
      <c r="N22" s="35">
        <f aca="true" t="shared" si="3" ref="N22:N29">RANK(M22,M$22:M$29,0)</f>
        <v>1</v>
      </c>
      <c r="O22" s="37">
        <v>163.5</v>
      </c>
      <c r="P22" s="38">
        <f aca="true" t="shared" si="4" ref="P22:P29">O22/2.6</f>
        <v>62.88461538461538</v>
      </c>
      <c r="Q22" s="35">
        <f aca="true" t="shared" si="5" ref="Q22:Q29">RANK(P22,P$22:P$29,0)</f>
        <v>3</v>
      </c>
      <c r="R22" s="37"/>
      <c r="S22" s="32">
        <f aca="true" t="shared" si="6" ref="S22:S29">I22+L22+O22</f>
        <v>506</v>
      </c>
      <c r="T22" s="33">
        <f aca="true" t="shared" si="7" ref="T22:T28">S22/3/2.6</f>
        <v>64.87179487179486</v>
      </c>
      <c r="U22" s="114" t="s">
        <v>198</v>
      </c>
    </row>
    <row r="23" spans="1:21" ht="39" customHeight="1">
      <c r="A23" s="35">
        <v>2</v>
      </c>
      <c r="B23" s="50" t="s">
        <v>82</v>
      </c>
      <c r="C23" s="53"/>
      <c r="D23" s="16" t="s">
        <v>39</v>
      </c>
      <c r="E23" s="45" t="s">
        <v>51</v>
      </c>
      <c r="F23" s="43" t="s">
        <v>52</v>
      </c>
      <c r="G23" s="95" t="s">
        <v>53</v>
      </c>
      <c r="H23" s="11" t="s">
        <v>12</v>
      </c>
      <c r="I23" s="37">
        <v>169</v>
      </c>
      <c r="J23" s="38">
        <f t="shared" si="0"/>
        <v>65</v>
      </c>
      <c r="K23" s="35">
        <f t="shared" si="1"/>
        <v>1</v>
      </c>
      <c r="L23" s="37">
        <v>169.5</v>
      </c>
      <c r="M23" s="38">
        <f t="shared" si="2"/>
        <v>65.1923076923077</v>
      </c>
      <c r="N23" s="35">
        <f t="shared" si="3"/>
        <v>2</v>
      </c>
      <c r="O23" s="37">
        <v>163</v>
      </c>
      <c r="P23" s="38">
        <f t="shared" si="4"/>
        <v>62.69230769230769</v>
      </c>
      <c r="Q23" s="35">
        <f t="shared" si="5"/>
        <v>4</v>
      </c>
      <c r="R23" s="37"/>
      <c r="S23" s="32">
        <f t="shared" si="6"/>
        <v>501.5</v>
      </c>
      <c r="T23" s="33">
        <f t="shared" si="7"/>
        <v>64.2948717948718</v>
      </c>
      <c r="U23" s="114" t="s">
        <v>198</v>
      </c>
    </row>
    <row r="24" spans="1:21" ht="41.25" customHeight="1">
      <c r="A24" s="35">
        <v>3</v>
      </c>
      <c r="B24" s="48" t="s">
        <v>182</v>
      </c>
      <c r="C24" s="97"/>
      <c r="D24" s="16" t="s">
        <v>39</v>
      </c>
      <c r="E24" s="56" t="s">
        <v>41</v>
      </c>
      <c r="F24" s="26" t="s">
        <v>26</v>
      </c>
      <c r="G24" s="12" t="s">
        <v>12</v>
      </c>
      <c r="H24" s="16" t="s">
        <v>12</v>
      </c>
      <c r="I24" s="37">
        <v>163.5</v>
      </c>
      <c r="J24" s="38">
        <f t="shared" si="0"/>
        <v>62.88461538461538</v>
      </c>
      <c r="K24" s="35">
        <f t="shared" si="1"/>
        <v>4</v>
      </c>
      <c r="L24" s="37">
        <v>165.5</v>
      </c>
      <c r="M24" s="38">
        <f t="shared" si="2"/>
        <v>63.65384615384615</v>
      </c>
      <c r="N24" s="35">
        <f t="shared" si="3"/>
        <v>3</v>
      </c>
      <c r="O24" s="37">
        <v>164.5</v>
      </c>
      <c r="P24" s="38">
        <f t="shared" si="4"/>
        <v>63.26923076923077</v>
      </c>
      <c r="Q24" s="35">
        <f t="shared" si="5"/>
        <v>2</v>
      </c>
      <c r="R24" s="37"/>
      <c r="S24" s="32">
        <f t="shared" si="6"/>
        <v>493.5</v>
      </c>
      <c r="T24" s="33">
        <f t="shared" si="7"/>
        <v>63.26923076923077</v>
      </c>
      <c r="U24" s="114" t="s">
        <v>198</v>
      </c>
    </row>
    <row r="25" spans="1:21" ht="41.25" customHeight="1">
      <c r="A25" s="35">
        <v>4</v>
      </c>
      <c r="B25" s="104" t="s">
        <v>177</v>
      </c>
      <c r="C25" s="105"/>
      <c r="D25" s="74" t="s">
        <v>39</v>
      </c>
      <c r="E25" s="56" t="s">
        <v>41</v>
      </c>
      <c r="F25" s="26" t="s">
        <v>26</v>
      </c>
      <c r="G25" s="12" t="s">
        <v>12</v>
      </c>
      <c r="H25" s="16" t="s">
        <v>12</v>
      </c>
      <c r="I25" s="37">
        <v>163</v>
      </c>
      <c r="J25" s="38">
        <f t="shared" si="0"/>
        <v>62.69230769230769</v>
      </c>
      <c r="K25" s="35">
        <f t="shared" si="1"/>
        <v>5</v>
      </c>
      <c r="L25" s="37">
        <v>162.5</v>
      </c>
      <c r="M25" s="38">
        <f t="shared" si="2"/>
        <v>62.5</v>
      </c>
      <c r="N25" s="35">
        <f t="shared" si="3"/>
        <v>4</v>
      </c>
      <c r="O25" s="37">
        <v>165</v>
      </c>
      <c r="P25" s="38">
        <f t="shared" si="4"/>
        <v>63.46153846153846</v>
      </c>
      <c r="Q25" s="35">
        <f t="shared" si="5"/>
        <v>1</v>
      </c>
      <c r="R25" s="37"/>
      <c r="S25" s="32">
        <f t="shared" si="6"/>
        <v>490.5</v>
      </c>
      <c r="T25" s="33">
        <f t="shared" si="7"/>
        <v>62.88461538461538</v>
      </c>
      <c r="U25" s="114" t="s">
        <v>199</v>
      </c>
    </row>
    <row r="26" spans="1:21" ht="36.75" customHeight="1">
      <c r="A26" s="35">
        <v>5</v>
      </c>
      <c r="B26" s="48" t="s">
        <v>80</v>
      </c>
      <c r="C26" s="97"/>
      <c r="D26" s="16" t="s">
        <v>39</v>
      </c>
      <c r="E26" s="40" t="s">
        <v>45</v>
      </c>
      <c r="F26" s="44" t="s">
        <v>24</v>
      </c>
      <c r="G26" s="12" t="s">
        <v>12</v>
      </c>
      <c r="H26" s="16" t="s">
        <v>12</v>
      </c>
      <c r="I26" s="37">
        <v>164.5</v>
      </c>
      <c r="J26" s="38">
        <f t="shared" si="0"/>
        <v>63.26923076923077</v>
      </c>
      <c r="K26" s="35">
        <f t="shared" si="1"/>
        <v>3</v>
      </c>
      <c r="L26" s="37">
        <v>160</v>
      </c>
      <c r="M26" s="38">
        <f t="shared" si="2"/>
        <v>61.53846153846153</v>
      </c>
      <c r="N26" s="35">
        <f t="shared" si="3"/>
        <v>6</v>
      </c>
      <c r="O26" s="37">
        <v>157.5</v>
      </c>
      <c r="P26" s="38">
        <f t="shared" si="4"/>
        <v>60.57692307692307</v>
      </c>
      <c r="Q26" s="35">
        <f t="shared" si="5"/>
        <v>5</v>
      </c>
      <c r="R26" s="37"/>
      <c r="S26" s="32">
        <f t="shared" si="6"/>
        <v>482</v>
      </c>
      <c r="T26" s="33">
        <f t="shared" si="7"/>
        <v>61.79487179487179</v>
      </c>
      <c r="U26" s="114" t="s">
        <v>199</v>
      </c>
    </row>
    <row r="27" spans="1:21" ht="32.25" customHeight="1">
      <c r="A27" s="35">
        <v>6</v>
      </c>
      <c r="B27" s="48" t="s">
        <v>176</v>
      </c>
      <c r="C27" s="97"/>
      <c r="D27" s="16" t="s">
        <v>39</v>
      </c>
      <c r="E27" s="55" t="s">
        <v>37</v>
      </c>
      <c r="F27" s="26" t="s">
        <v>38</v>
      </c>
      <c r="G27" s="12" t="s">
        <v>12</v>
      </c>
      <c r="H27" s="16" t="s">
        <v>12</v>
      </c>
      <c r="I27" s="37">
        <v>161</v>
      </c>
      <c r="J27" s="38">
        <f t="shared" si="0"/>
        <v>61.92307692307692</v>
      </c>
      <c r="K27" s="35">
        <f t="shared" si="1"/>
        <v>6</v>
      </c>
      <c r="L27" s="37">
        <v>161.5</v>
      </c>
      <c r="M27" s="38">
        <f t="shared" si="2"/>
        <v>62.11538461538461</v>
      </c>
      <c r="N27" s="35">
        <f t="shared" si="3"/>
        <v>5</v>
      </c>
      <c r="O27" s="37">
        <v>157</v>
      </c>
      <c r="P27" s="38">
        <f t="shared" si="4"/>
        <v>60.38461538461538</v>
      </c>
      <c r="Q27" s="35">
        <f t="shared" si="5"/>
        <v>6</v>
      </c>
      <c r="R27" s="37"/>
      <c r="S27" s="32">
        <f t="shared" si="6"/>
        <v>479.5</v>
      </c>
      <c r="T27" s="33">
        <f t="shared" si="7"/>
        <v>61.47435897435898</v>
      </c>
      <c r="U27" s="114" t="s">
        <v>199</v>
      </c>
    </row>
    <row r="28" spans="1:21" ht="39" customHeight="1">
      <c r="A28" s="35">
        <v>7</v>
      </c>
      <c r="B28" s="48" t="s">
        <v>79</v>
      </c>
      <c r="C28" s="97"/>
      <c r="D28" s="16" t="s">
        <v>39</v>
      </c>
      <c r="E28" s="55" t="s">
        <v>37</v>
      </c>
      <c r="F28" s="26" t="s">
        <v>38</v>
      </c>
      <c r="G28" s="12" t="s">
        <v>12</v>
      </c>
      <c r="H28" s="16" t="s">
        <v>12</v>
      </c>
      <c r="I28" s="37">
        <v>157</v>
      </c>
      <c r="J28" s="38">
        <f t="shared" si="0"/>
        <v>60.38461538461538</v>
      </c>
      <c r="K28" s="35">
        <f t="shared" si="1"/>
        <v>7</v>
      </c>
      <c r="L28" s="37">
        <v>156.5</v>
      </c>
      <c r="M28" s="38">
        <f t="shared" si="2"/>
        <v>60.19230769230769</v>
      </c>
      <c r="N28" s="35">
        <f t="shared" si="3"/>
        <v>7</v>
      </c>
      <c r="O28" s="37">
        <v>153</v>
      </c>
      <c r="P28" s="38">
        <f t="shared" si="4"/>
        <v>58.84615384615385</v>
      </c>
      <c r="Q28" s="35">
        <f t="shared" si="5"/>
        <v>7</v>
      </c>
      <c r="R28" s="37"/>
      <c r="S28" s="32">
        <f t="shared" si="6"/>
        <v>466.5</v>
      </c>
      <c r="T28" s="33">
        <f t="shared" si="7"/>
        <v>59.80769230769231</v>
      </c>
      <c r="U28" s="114" t="s">
        <v>200</v>
      </c>
    </row>
    <row r="29" spans="1:21" ht="39" customHeight="1">
      <c r="A29" s="35">
        <v>8</v>
      </c>
      <c r="B29" s="48" t="s">
        <v>180</v>
      </c>
      <c r="C29" s="97"/>
      <c r="D29" s="16" t="s">
        <v>39</v>
      </c>
      <c r="E29" s="40" t="s">
        <v>45</v>
      </c>
      <c r="F29" s="44" t="s">
        <v>24</v>
      </c>
      <c r="G29" s="12" t="s">
        <v>12</v>
      </c>
      <c r="H29" s="12" t="s">
        <v>12</v>
      </c>
      <c r="I29" s="37">
        <v>150</v>
      </c>
      <c r="J29" s="38">
        <f t="shared" si="0"/>
        <v>57.69230769230769</v>
      </c>
      <c r="K29" s="35">
        <f t="shared" si="1"/>
        <v>8</v>
      </c>
      <c r="L29" s="37">
        <v>154.5</v>
      </c>
      <c r="M29" s="38">
        <f t="shared" si="2"/>
        <v>59.42307692307692</v>
      </c>
      <c r="N29" s="35">
        <f t="shared" si="3"/>
        <v>8</v>
      </c>
      <c r="O29" s="37">
        <v>153</v>
      </c>
      <c r="P29" s="38">
        <f t="shared" si="4"/>
        <v>58.84615384615385</v>
      </c>
      <c r="Q29" s="35">
        <f t="shared" si="5"/>
        <v>7</v>
      </c>
      <c r="R29" s="37">
        <v>1</v>
      </c>
      <c r="S29" s="32">
        <f t="shared" si="6"/>
        <v>457.5</v>
      </c>
      <c r="T29" s="33">
        <f>(S29/3/2.6)-0.5</f>
        <v>58.15384615384615</v>
      </c>
      <c r="U29" s="113"/>
    </row>
    <row r="30" spans="1:20" s="36" customFormat="1" ht="41.25" customHeight="1">
      <c r="A30" s="115" t="s">
        <v>136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</sheetData>
  <sheetProtection/>
  <mergeCells count="24">
    <mergeCell ref="A30:T30"/>
    <mergeCell ref="H6:H8"/>
    <mergeCell ref="O7:Q7"/>
    <mergeCell ref="T6:T8"/>
    <mergeCell ref="A15:T15"/>
    <mergeCell ref="A21:T21"/>
    <mergeCell ref="A9:T9"/>
    <mergeCell ref="I6:Q6"/>
    <mergeCell ref="A1:T1"/>
    <mergeCell ref="A2:T2"/>
    <mergeCell ref="A3:T3"/>
    <mergeCell ref="A6:A8"/>
    <mergeCell ref="B6:B8"/>
    <mergeCell ref="F6:F8"/>
    <mergeCell ref="A4:W4"/>
    <mergeCell ref="A5:B5"/>
    <mergeCell ref="I7:K7"/>
    <mergeCell ref="L7:N7"/>
    <mergeCell ref="G6:G8"/>
    <mergeCell ref="U6:U8"/>
    <mergeCell ref="D6:D8"/>
    <mergeCell ref="R6:R8"/>
    <mergeCell ref="S6:S8"/>
    <mergeCell ref="E6:E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8" r:id="rId2"/>
  <rowBreaks count="1" manualBreakCount="1">
    <brk id="20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70" zoomScaleNormal="75" zoomScaleSheetLayoutView="70" workbookViewId="0" topLeftCell="A20">
      <selection activeCell="U28" sqref="U28"/>
    </sheetView>
  </sheetViews>
  <sheetFormatPr defaultColWidth="9.00390625" defaultRowHeight="12.75"/>
  <cols>
    <col min="1" max="1" width="4.75390625" style="2" customWidth="1"/>
    <col min="2" max="2" width="19.375" style="2" customWidth="1"/>
    <col min="3" max="3" width="19.375" style="2" hidden="1" customWidth="1"/>
    <col min="4" max="4" width="5.75390625" style="2" customWidth="1"/>
    <col min="5" max="5" width="31.625" style="2" customWidth="1"/>
    <col min="6" max="6" width="13.625" style="2" hidden="1" customWidth="1"/>
    <col min="7" max="7" width="12.875" style="2" customWidth="1"/>
    <col min="8" max="8" width="17.125" style="2" customWidth="1"/>
    <col min="9" max="9" width="8.125" style="2" customWidth="1"/>
    <col min="10" max="10" width="8.00390625" style="2" customWidth="1"/>
    <col min="11" max="11" width="4.625" style="2" customWidth="1"/>
    <col min="12" max="12" width="8.125" style="2" customWidth="1"/>
    <col min="13" max="13" width="8.875" style="2" customWidth="1"/>
    <col min="14" max="14" width="5.75390625" style="2" customWidth="1"/>
    <col min="15" max="15" width="7.875" style="2" customWidth="1"/>
    <col min="16" max="16" width="9.00390625" style="2" customWidth="1"/>
    <col min="17" max="17" width="5.875" style="3" customWidth="1"/>
    <col min="18" max="18" width="5.875" style="2" customWidth="1"/>
    <col min="19" max="19" width="7.125" style="2" customWidth="1"/>
    <col min="20" max="16384" width="9.125" style="2" customWidth="1"/>
  </cols>
  <sheetData>
    <row r="1" spans="1:25" ht="25.5" customHeight="1">
      <c r="A1" s="123" t="s">
        <v>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Y1" s="3"/>
    </row>
    <row r="2" spans="1:24" ht="13.5" customHeight="1">
      <c r="A2" s="123" t="s">
        <v>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X2" s="3"/>
    </row>
    <row r="3" spans="1:24" ht="16.5" customHeight="1">
      <c r="A3" s="123" t="s">
        <v>62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X3" s="3"/>
    </row>
    <row r="4" spans="1:25" ht="18.75" customHeight="1">
      <c r="A4" s="142" t="s">
        <v>187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Y4" s="3"/>
    </row>
    <row r="5" spans="1:25" ht="15" customHeight="1">
      <c r="A5" s="125" t="s">
        <v>18</v>
      </c>
      <c r="B5" s="125"/>
      <c r="C5" s="70"/>
      <c r="D5" s="7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25" t="s">
        <v>138</v>
      </c>
      <c r="T5" s="125"/>
      <c r="U5" s="125"/>
      <c r="V5" s="125"/>
      <c r="Y5" s="3"/>
    </row>
    <row r="6" spans="1:21" ht="12.75" customHeight="1">
      <c r="A6" s="171" t="s">
        <v>19</v>
      </c>
      <c r="B6" s="165" t="s">
        <v>20</v>
      </c>
      <c r="C6" s="65"/>
      <c r="D6" s="163" t="s">
        <v>9</v>
      </c>
      <c r="E6" s="165" t="s">
        <v>21</v>
      </c>
      <c r="F6" s="166" t="s">
        <v>22</v>
      </c>
      <c r="G6" s="166" t="s">
        <v>23</v>
      </c>
      <c r="H6" s="165" t="s">
        <v>0</v>
      </c>
      <c r="I6" s="162" t="s">
        <v>1</v>
      </c>
      <c r="J6" s="162"/>
      <c r="K6" s="162"/>
      <c r="L6" s="162"/>
      <c r="M6" s="162"/>
      <c r="N6" s="162"/>
      <c r="O6" s="162"/>
      <c r="P6" s="162"/>
      <c r="Q6" s="162"/>
      <c r="R6" s="154" t="s">
        <v>8</v>
      </c>
      <c r="S6" s="176" t="s">
        <v>2</v>
      </c>
      <c r="T6" s="148" t="s">
        <v>3</v>
      </c>
      <c r="U6" s="24"/>
    </row>
    <row r="7" spans="1:21" ht="16.5" customHeight="1">
      <c r="A7" s="172"/>
      <c r="B7" s="165"/>
      <c r="C7" s="66"/>
      <c r="D7" s="164"/>
      <c r="E7" s="165"/>
      <c r="F7" s="167"/>
      <c r="G7" s="167"/>
      <c r="H7" s="165"/>
      <c r="I7" s="152" t="s">
        <v>14</v>
      </c>
      <c r="J7" s="152"/>
      <c r="K7" s="152"/>
      <c r="L7" s="152" t="s">
        <v>30</v>
      </c>
      <c r="M7" s="152"/>
      <c r="N7" s="152"/>
      <c r="O7" s="152" t="s">
        <v>6</v>
      </c>
      <c r="P7" s="152"/>
      <c r="Q7" s="152"/>
      <c r="R7" s="154"/>
      <c r="S7" s="176"/>
      <c r="T7" s="148"/>
      <c r="U7" s="24"/>
    </row>
    <row r="8" spans="1:21" ht="29.25" customHeight="1">
      <c r="A8" s="172"/>
      <c r="B8" s="166"/>
      <c r="C8" s="66"/>
      <c r="D8" s="164"/>
      <c r="E8" s="166"/>
      <c r="F8" s="167"/>
      <c r="G8" s="167"/>
      <c r="H8" s="166"/>
      <c r="I8" s="19" t="s">
        <v>4</v>
      </c>
      <c r="J8" s="19" t="s">
        <v>5</v>
      </c>
      <c r="K8" s="20" t="s">
        <v>15</v>
      </c>
      <c r="L8" s="19" t="s">
        <v>4</v>
      </c>
      <c r="M8" s="19" t="s">
        <v>5</v>
      </c>
      <c r="N8" s="20" t="s">
        <v>15</v>
      </c>
      <c r="O8" s="19" t="s">
        <v>4</v>
      </c>
      <c r="P8" s="19" t="s">
        <v>5</v>
      </c>
      <c r="Q8" s="20" t="s">
        <v>15</v>
      </c>
      <c r="R8" s="155"/>
      <c r="S8" s="116"/>
      <c r="T8" s="175"/>
      <c r="U8" s="24"/>
    </row>
    <row r="9" spans="1:21" ht="29.25" customHeight="1">
      <c r="A9" s="168" t="s">
        <v>63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4"/>
      <c r="U9" s="24"/>
    </row>
    <row r="10" spans="1:21" ht="30" customHeight="1">
      <c r="A10" s="35">
        <f>RANK(T10,T$10:T$14,0)</f>
        <v>1</v>
      </c>
      <c r="B10" s="25" t="s">
        <v>160</v>
      </c>
      <c r="C10" s="90"/>
      <c r="D10" s="74" t="s">
        <v>39</v>
      </c>
      <c r="E10" s="25" t="s">
        <v>156</v>
      </c>
      <c r="F10" s="77" t="s">
        <v>26</v>
      </c>
      <c r="G10" s="94" t="s">
        <v>35</v>
      </c>
      <c r="H10" s="78" t="s">
        <v>12</v>
      </c>
      <c r="I10" s="37">
        <v>203</v>
      </c>
      <c r="J10" s="38">
        <f>I10/3</f>
        <v>67.66666666666667</v>
      </c>
      <c r="K10" s="35">
        <f>RANK(J10,J$10:J$14,0)</f>
        <v>1</v>
      </c>
      <c r="L10" s="37">
        <v>206</v>
      </c>
      <c r="M10" s="38">
        <f>L10/3</f>
        <v>68.66666666666667</v>
      </c>
      <c r="N10" s="35">
        <f>RANK(M10,M$10:M$14,0)</f>
        <v>1</v>
      </c>
      <c r="O10" s="37">
        <v>207</v>
      </c>
      <c r="P10" s="38">
        <f>O10/3</f>
        <v>69</v>
      </c>
      <c r="Q10" s="35">
        <f>RANK(P10,P$10:P$14,0)</f>
        <v>1</v>
      </c>
      <c r="R10" s="37"/>
      <c r="S10" s="32">
        <f>I10+L10+O10</f>
        <v>616</v>
      </c>
      <c r="T10" s="39">
        <f>S10/3/3</f>
        <v>68.44444444444444</v>
      </c>
      <c r="U10" s="24"/>
    </row>
    <row r="11" spans="1:21" ht="30" customHeight="1">
      <c r="A11" s="35">
        <f>RANK(T11,T$10:T$14,0)</f>
        <v>2</v>
      </c>
      <c r="B11" s="25" t="s">
        <v>159</v>
      </c>
      <c r="C11" s="90"/>
      <c r="D11" s="74" t="s">
        <v>39</v>
      </c>
      <c r="E11" s="25" t="s">
        <v>67</v>
      </c>
      <c r="F11" s="100" t="s">
        <v>26</v>
      </c>
      <c r="G11" s="78" t="s">
        <v>12</v>
      </c>
      <c r="H11" s="78" t="s">
        <v>12</v>
      </c>
      <c r="I11" s="37">
        <v>191</v>
      </c>
      <c r="J11" s="38">
        <f>I11/3</f>
        <v>63.666666666666664</v>
      </c>
      <c r="K11" s="35">
        <f>RANK(J11,J$10:J$14,0)</f>
        <v>2</v>
      </c>
      <c r="L11" s="37">
        <v>204</v>
      </c>
      <c r="M11" s="38">
        <f>L11/3</f>
        <v>68</v>
      </c>
      <c r="N11" s="35">
        <f>RANK(M11,M$10:M$14,0)</f>
        <v>2</v>
      </c>
      <c r="O11" s="37">
        <v>204</v>
      </c>
      <c r="P11" s="38">
        <f>O11/3</f>
        <v>68</v>
      </c>
      <c r="Q11" s="35">
        <f>RANK(P11,P$10:P$14,0)</f>
        <v>2</v>
      </c>
      <c r="R11" s="37"/>
      <c r="S11" s="32">
        <f>I11+L11+O11</f>
        <v>599</v>
      </c>
      <c r="T11" s="39">
        <f>S11/3/3</f>
        <v>66.55555555555556</v>
      </c>
      <c r="U11" s="24"/>
    </row>
    <row r="12" spans="1:21" ht="30" customHeight="1">
      <c r="A12" s="35">
        <f>RANK(T12,T$10:T$14,0)</f>
        <v>3</v>
      </c>
      <c r="B12" s="15" t="s">
        <v>71</v>
      </c>
      <c r="C12" s="89"/>
      <c r="D12" s="16" t="s">
        <v>39</v>
      </c>
      <c r="E12" s="56" t="s">
        <v>41</v>
      </c>
      <c r="F12" s="26" t="s">
        <v>26</v>
      </c>
      <c r="G12" s="12" t="s">
        <v>12</v>
      </c>
      <c r="H12" s="16" t="s">
        <v>12</v>
      </c>
      <c r="I12" s="37">
        <v>188</v>
      </c>
      <c r="J12" s="38">
        <f>I12/3</f>
        <v>62.666666666666664</v>
      </c>
      <c r="K12" s="35">
        <f>RANK(J12,J$10:J$14,0)</f>
        <v>3</v>
      </c>
      <c r="L12" s="37">
        <v>191</v>
      </c>
      <c r="M12" s="38">
        <f>L12/3</f>
        <v>63.666666666666664</v>
      </c>
      <c r="N12" s="35">
        <f>RANK(M12,M$10:M$14,0)</f>
        <v>3</v>
      </c>
      <c r="O12" s="37">
        <v>183.5</v>
      </c>
      <c r="P12" s="38">
        <f>O12/3</f>
        <v>61.166666666666664</v>
      </c>
      <c r="Q12" s="35">
        <f>RANK(P12,P$10:P$14,0)</f>
        <v>4</v>
      </c>
      <c r="R12" s="37"/>
      <c r="S12" s="32">
        <f>I12+L12+O12</f>
        <v>562.5</v>
      </c>
      <c r="T12" s="39">
        <f>S12/3/3</f>
        <v>62.5</v>
      </c>
      <c r="U12" s="24"/>
    </row>
    <row r="13" spans="1:21" ht="30" customHeight="1">
      <c r="A13" s="35">
        <f>RANK(T13,T$10:T$14,0)</f>
        <v>4</v>
      </c>
      <c r="B13" s="15" t="s">
        <v>158</v>
      </c>
      <c r="C13" s="89"/>
      <c r="D13" s="16" t="s">
        <v>39</v>
      </c>
      <c r="E13" s="79" t="s">
        <v>111</v>
      </c>
      <c r="F13" s="18" t="s">
        <v>29</v>
      </c>
      <c r="G13" s="63" t="s">
        <v>31</v>
      </c>
      <c r="H13" s="16" t="s">
        <v>12</v>
      </c>
      <c r="I13" s="37">
        <v>172</v>
      </c>
      <c r="J13" s="38">
        <f>I13/3</f>
        <v>57.333333333333336</v>
      </c>
      <c r="K13" s="35">
        <f>RANK(J13,J$10:J$14,0)</f>
        <v>5</v>
      </c>
      <c r="L13" s="37">
        <v>180.5</v>
      </c>
      <c r="M13" s="38">
        <f>L13/3</f>
        <v>60.166666666666664</v>
      </c>
      <c r="N13" s="35">
        <f>RANK(M13,M$10:M$14,0)</f>
        <v>4</v>
      </c>
      <c r="O13" s="37">
        <v>185.5</v>
      </c>
      <c r="P13" s="38">
        <f>O13/3</f>
        <v>61.833333333333336</v>
      </c>
      <c r="Q13" s="35">
        <f>RANK(P13,P$10:P$14,0)</f>
        <v>3</v>
      </c>
      <c r="R13" s="37"/>
      <c r="S13" s="32">
        <f>I13+L13+O13</f>
        <v>538</v>
      </c>
      <c r="T13" s="39">
        <f>S13/3/3</f>
        <v>59.77777777777778</v>
      </c>
      <c r="U13" s="24"/>
    </row>
    <row r="14" spans="1:21" ht="30" customHeight="1">
      <c r="A14" s="35">
        <f>RANK(T14,T$10:T$14,0)</f>
        <v>5</v>
      </c>
      <c r="B14" s="25" t="s">
        <v>161</v>
      </c>
      <c r="C14" s="25"/>
      <c r="D14" s="62" t="s">
        <v>39</v>
      </c>
      <c r="E14" s="25" t="s">
        <v>162</v>
      </c>
      <c r="F14" s="77"/>
      <c r="G14" s="94" t="s">
        <v>118</v>
      </c>
      <c r="H14" s="78" t="s">
        <v>12</v>
      </c>
      <c r="I14" s="37">
        <v>174</v>
      </c>
      <c r="J14" s="38">
        <f>I14/3</f>
        <v>58</v>
      </c>
      <c r="K14" s="35">
        <f>RANK(J14,J$10:J$14,0)</f>
        <v>4</v>
      </c>
      <c r="L14" s="37">
        <v>178.5</v>
      </c>
      <c r="M14" s="38">
        <f>L14/3</f>
        <v>59.5</v>
      </c>
      <c r="N14" s="35">
        <f>RANK(M14,M$10:M$14,0)</f>
        <v>5</v>
      </c>
      <c r="O14" s="37">
        <v>171.5</v>
      </c>
      <c r="P14" s="38">
        <f>O14/3</f>
        <v>57.166666666666664</v>
      </c>
      <c r="Q14" s="35">
        <f>RANK(P14,P$10:P$14,0)</f>
        <v>5</v>
      </c>
      <c r="R14" s="37"/>
      <c r="S14" s="32">
        <f>I14+L14+O14</f>
        <v>524</v>
      </c>
      <c r="T14" s="39">
        <f>S14/3/3</f>
        <v>58.22222222222222</v>
      </c>
      <c r="U14" s="24"/>
    </row>
    <row r="15" spans="1:21" ht="30" customHeight="1">
      <c r="A15" s="168" t="s">
        <v>154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70"/>
      <c r="U15" s="24"/>
    </row>
    <row r="16" spans="1:21" ht="30" customHeight="1">
      <c r="A16" s="35">
        <f>RANK(T16,T$16:T$19,0)</f>
        <v>1</v>
      </c>
      <c r="B16" s="25" t="s">
        <v>155</v>
      </c>
      <c r="C16" s="90"/>
      <c r="D16" s="74" t="s">
        <v>11</v>
      </c>
      <c r="E16" s="25" t="s">
        <v>156</v>
      </c>
      <c r="F16" s="77" t="s">
        <v>26</v>
      </c>
      <c r="G16" s="94" t="s">
        <v>35</v>
      </c>
      <c r="H16" s="78" t="s">
        <v>12</v>
      </c>
      <c r="I16" s="37">
        <v>203</v>
      </c>
      <c r="J16" s="38">
        <f>I16/3</f>
        <v>67.66666666666667</v>
      </c>
      <c r="K16" s="35">
        <f>RANK(J16,J$16:J$19,0)</f>
        <v>1</v>
      </c>
      <c r="L16" s="37">
        <v>200</v>
      </c>
      <c r="M16" s="38">
        <f>L16/3</f>
        <v>66.66666666666667</v>
      </c>
      <c r="N16" s="35">
        <f>RANK(M16,M$16:M$19,0)</f>
        <v>3</v>
      </c>
      <c r="O16" s="37">
        <v>201.5</v>
      </c>
      <c r="P16" s="38">
        <f>O16/3</f>
        <v>67.16666666666667</v>
      </c>
      <c r="Q16" s="35">
        <f>RANK(P16,P$16:P$19,0)</f>
        <v>1</v>
      </c>
      <c r="R16" s="37"/>
      <c r="S16" s="32">
        <f>I16+L16+O16</f>
        <v>604.5</v>
      </c>
      <c r="T16" s="39">
        <f>S16/3/3</f>
        <v>67.16666666666667</v>
      </c>
      <c r="U16" s="24"/>
    </row>
    <row r="17" spans="1:21" ht="30.75" customHeight="1">
      <c r="A17" s="35">
        <f>RANK(T17,T$16:T$19,0)</f>
        <v>2</v>
      </c>
      <c r="B17" s="15" t="s">
        <v>157</v>
      </c>
      <c r="C17" s="58" t="s">
        <v>132</v>
      </c>
      <c r="D17" s="17" t="s">
        <v>11</v>
      </c>
      <c r="E17" s="25" t="s">
        <v>194</v>
      </c>
      <c r="F17" s="44" t="s">
        <v>101</v>
      </c>
      <c r="G17" s="28" t="s">
        <v>193</v>
      </c>
      <c r="H17" s="12" t="s">
        <v>133</v>
      </c>
      <c r="I17" s="37">
        <v>196.5</v>
      </c>
      <c r="J17" s="38">
        <f>I17/3</f>
        <v>65.5</v>
      </c>
      <c r="K17" s="35">
        <f>RANK(J17,J$16:J$19,0)</f>
        <v>3</v>
      </c>
      <c r="L17" s="37">
        <v>201</v>
      </c>
      <c r="M17" s="38">
        <f>L17/3</f>
        <v>67</v>
      </c>
      <c r="N17" s="35">
        <f>RANK(M17,M$16:M$19,0)</f>
        <v>1</v>
      </c>
      <c r="O17" s="37">
        <v>200</v>
      </c>
      <c r="P17" s="38">
        <f>O17/3</f>
        <v>66.66666666666667</v>
      </c>
      <c r="Q17" s="35">
        <f>RANK(P17,P$16:P$19,0)</f>
        <v>2</v>
      </c>
      <c r="R17" s="37"/>
      <c r="S17" s="32">
        <f>I17+L17+O17</f>
        <v>597.5</v>
      </c>
      <c r="T17" s="39">
        <f>S17/3/3</f>
        <v>66.38888888888889</v>
      </c>
      <c r="U17" s="24"/>
    </row>
    <row r="18" spans="1:21" ht="30" customHeight="1">
      <c r="A18" s="35" t="s">
        <v>70</v>
      </c>
      <c r="B18" s="48" t="s">
        <v>73</v>
      </c>
      <c r="C18" s="97"/>
      <c r="D18" s="16" t="s">
        <v>40</v>
      </c>
      <c r="E18" s="25" t="s">
        <v>112</v>
      </c>
      <c r="F18" s="106" t="s">
        <v>113</v>
      </c>
      <c r="G18" s="78" t="s">
        <v>114</v>
      </c>
      <c r="H18" s="78" t="s">
        <v>12</v>
      </c>
      <c r="I18" s="37">
        <v>197.5</v>
      </c>
      <c r="J18" s="38">
        <f>I18/3</f>
        <v>65.83333333333333</v>
      </c>
      <c r="K18" s="35">
        <f>RANK(J18,J$16:J$19,0)</f>
        <v>2</v>
      </c>
      <c r="L18" s="37">
        <v>197</v>
      </c>
      <c r="M18" s="38">
        <f>L18/3</f>
        <v>65.66666666666667</v>
      </c>
      <c r="N18" s="35">
        <f>RANK(M18,M$16:M$19,0)</f>
        <v>4</v>
      </c>
      <c r="O18" s="37">
        <v>197.5</v>
      </c>
      <c r="P18" s="38">
        <f>O18/3</f>
        <v>65.83333333333333</v>
      </c>
      <c r="Q18" s="35">
        <f>RANK(P18,P$16:P$19,0)</f>
        <v>3</v>
      </c>
      <c r="R18" s="37"/>
      <c r="S18" s="32">
        <f>I18+L18+O18</f>
        <v>592</v>
      </c>
      <c r="T18" s="39">
        <f>S18/3/3</f>
        <v>65.77777777777779</v>
      </c>
      <c r="U18" s="24"/>
    </row>
    <row r="19" spans="1:21" ht="33.75" customHeight="1">
      <c r="A19" s="35">
        <v>3</v>
      </c>
      <c r="B19" s="15" t="s">
        <v>163</v>
      </c>
      <c r="C19" s="89"/>
      <c r="D19" s="17" t="s">
        <v>28</v>
      </c>
      <c r="E19" s="15" t="s">
        <v>65</v>
      </c>
      <c r="F19" s="21" t="s">
        <v>27</v>
      </c>
      <c r="G19" s="11" t="s">
        <v>12</v>
      </c>
      <c r="H19" s="12" t="s">
        <v>12</v>
      </c>
      <c r="I19" s="37">
        <v>191</v>
      </c>
      <c r="J19" s="38">
        <f>I19/3</f>
        <v>63.666666666666664</v>
      </c>
      <c r="K19" s="35">
        <f>RANK(J19,J$16:J$19,0)</f>
        <v>4</v>
      </c>
      <c r="L19" s="37">
        <v>200.5</v>
      </c>
      <c r="M19" s="38">
        <f>L19/3</f>
        <v>66.83333333333333</v>
      </c>
      <c r="N19" s="35">
        <f>RANK(M19,M$16:M$19,0)</f>
        <v>2</v>
      </c>
      <c r="O19" s="37">
        <v>197</v>
      </c>
      <c r="P19" s="38">
        <f>O19/3</f>
        <v>65.66666666666667</v>
      </c>
      <c r="Q19" s="35">
        <f>RANK(P19,P$16:P$19,0)</f>
        <v>4</v>
      </c>
      <c r="R19" s="37"/>
      <c r="S19" s="32">
        <f>I19+L19+O19</f>
        <v>588.5</v>
      </c>
      <c r="T19" s="39">
        <f>S19/3/3</f>
        <v>65.38888888888889</v>
      </c>
      <c r="U19" s="24"/>
    </row>
    <row r="20" spans="1:21" ht="33" customHeight="1">
      <c r="A20" s="168" t="s">
        <v>153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70"/>
      <c r="U20" s="24"/>
    </row>
    <row r="21" spans="1:21" ht="38.25" customHeight="1">
      <c r="A21" s="72">
        <f aca="true" t="shared" si="0" ref="A21:A34">RANK(T21,T$21:T$34,0)</f>
        <v>1</v>
      </c>
      <c r="B21" s="15" t="s">
        <v>150</v>
      </c>
      <c r="C21" s="84" t="s">
        <v>126</v>
      </c>
      <c r="D21" s="74" t="s">
        <v>39</v>
      </c>
      <c r="E21" s="25" t="s">
        <v>127</v>
      </c>
      <c r="F21" s="87" t="s">
        <v>128</v>
      </c>
      <c r="G21" s="88" t="s">
        <v>129</v>
      </c>
      <c r="H21" s="74" t="s">
        <v>124</v>
      </c>
      <c r="I21" s="37">
        <v>208.5</v>
      </c>
      <c r="J21" s="38">
        <f aca="true" t="shared" si="1" ref="J21:J34">I21/3</f>
        <v>69.5</v>
      </c>
      <c r="K21" s="35">
        <f aca="true" t="shared" si="2" ref="K21:K34">RANK(J21,J$21:J$34,0)</f>
        <v>1</v>
      </c>
      <c r="L21" s="37">
        <v>208</v>
      </c>
      <c r="M21" s="38">
        <f aca="true" t="shared" si="3" ref="M21:M34">L21/3</f>
        <v>69.33333333333333</v>
      </c>
      <c r="N21" s="35">
        <f aca="true" t="shared" si="4" ref="N21:N34">RANK(M21,M$21:M$34,0)</f>
        <v>1</v>
      </c>
      <c r="O21" s="37">
        <v>204.5</v>
      </c>
      <c r="P21" s="38">
        <f aca="true" t="shared" si="5" ref="P21:P34">O21/3</f>
        <v>68.16666666666667</v>
      </c>
      <c r="Q21" s="35">
        <f aca="true" t="shared" si="6" ref="Q21:Q34">RANK(P21,P$21:P$34,0)</f>
        <v>1</v>
      </c>
      <c r="R21" s="37"/>
      <c r="S21" s="32">
        <f aca="true" t="shared" si="7" ref="S21:S34">I21+L21+O21</f>
        <v>621</v>
      </c>
      <c r="T21" s="39">
        <f aca="true" t="shared" si="8" ref="T21:T28">S21/3/3</f>
        <v>69</v>
      </c>
      <c r="U21" s="37" t="s">
        <v>198</v>
      </c>
    </row>
    <row r="22" spans="1:21" ht="38.25" customHeight="1">
      <c r="A22" s="72">
        <f t="shared" si="0"/>
        <v>2</v>
      </c>
      <c r="B22" s="15" t="s">
        <v>170</v>
      </c>
      <c r="C22" s="89" t="s">
        <v>130</v>
      </c>
      <c r="D22" s="74" t="s">
        <v>39</v>
      </c>
      <c r="E22" s="25" t="s">
        <v>127</v>
      </c>
      <c r="F22" s="87" t="s">
        <v>131</v>
      </c>
      <c r="G22" s="88" t="s">
        <v>129</v>
      </c>
      <c r="H22" s="74" t="s">
        <v>124</v>
      </c>
      <c r="I22" s="37">
        <v>195</v>
      </c>
      <c r="J22" s="38">
        <f t="shared" si="1"/>
        <v>65</v>
      </c>
      <c r="K22" s="35">
        <f t="shared" si="2"/>
        <v>3</v>
      </c>
      <c r="L22" s="37">
        <v>202</v>
      </c>
      <c r="M22" s="38">
        <f t="shared" si="3"/>
        <v>67.33333333333333</v>
      </c>
      <c r="N22" s="35">
        <f t="shared" si="4"/>
        <v>2</v>
      </c>
      <c r="O22" s="37">
        <v>202</v>
      </c>
      <c r="P22" s="38">
        <f t="shared" si="5"/>
        <v>67.33333333333333</v>
      </c>
      <c r="Q22" s="35">
        <f t="shared" si="6"/>
        <v>2</v>
      </c>
      <c r="R22" s="37"/>
      <c r="S22" s="32">
        <f t="shared" si="7"/>
        <v>599</v>
      </c>
      <c r="T22" s="39">
        <f t="shared" si="8"/>
        <v>66.55555555555556</v>
      </c>
      <c r="U22" s="37" t="s">
        <v>198</v>
      </c>
    </row>
    <row r="23" spans="1:21" ht="38.25" customHeight="1">
      <c r="A23" s="72">
        <f t="shared" si="0"/>
        <v>3</v>
      </c>
      <c r="B23" s="15" t="s">
        <v>167</v>
      </c>
      <c r="C23" s="83"/>
      <c r="D23" s="16" t="s">
        <v>39</v>
      </c>
      <c r="E23" s="15" t="s">
        <v>166</v>
      </c>
      <c r="F23" s="109" t="s">
        <v>54</v>
      </c>
      <c r="G23" s="11" t="s">
        <v>55</v>
      </c>
      <c r="H23" s="12" t="s">
        <v>74</v>
      </c>
      <c r="I23" s="37">
        <v>196</v>
      </c>
      <c r="J23" s="38">
        <f t="shared" si="1"/>
        <v>65.33333333333333</v>
      </c>
      <c r="K23" s="35">
        <f t="shared" si="2"/>
        <v>2</v>
      </c>
      <c r="L23" s="37">
        <v>201</v>
      </c>
      <c r="M23" s="38">
        <f t="shared" si="3"/>
        <v>67</v>
      </c>
      <c r="N23" s="35">
        <f t="shared" si="4"/>
        <v>3</v>
      </c>
      <c r="O23" s="37">
        <v>193.5</v>
      </c>
      <c r="P23" s="38">
        <f t="shared" si="5"/>
        <v>64.5</v>
      </c>
      <c r="Q23" s="35">
        <f t="shared" si="6"/>
        <v>4</v>
      </c>
      <c r="R23" s="37"/>
      <c r="S23" s="32">
        <f t="shared" si="7"/>
        <v>590.5</v>
      </c>
      <c r="T23" s="39">
        <f t="shared" si="8"/>
        <v>65.61111111111111</v>
      </c>
      <c r="U23" s="37" t="s">
        <v>198</v>
      </c>
    </row>
    <row r="24" spans="1:21" ht="38.25" customHeight="1">
      <c r="A24" s="72">
        <f t="shared" si="0"/>
        <v>4</v>
      </c>
      <c r="B24" s="48" t="s">
        <v>81</v>
      </c>
      <c r="C24" s="97"/>
      <c r="D24" s="16" t="s">
        <v>39</v>
      </c>
      <c r="E24" s="80" t="s">
        <v>169</v>
      </c>
      <c r="F24" s="108" t="s">
        <v>107</v>
      </c>
      <c r="G24" s="110" t="s">
        <v>108</v>
      </c>
      <c r="H24" s="16" t="s">
        <v>12</v>
      </c>
      <c r="I24" s="37">
        <v>190.5</v>
      </c>
      <c r="J24" s="38">
        <f t="shared" si="1"/>
        <v>63.5</v>
      </c>
      <c r="K24" s="35">
        <f t="shared" si="2"/>
        <v>5</v>
      </c>
      <c r="L24" s="37">
        <v>199.5</v>
      </c>
      <c r="M24" s="38">
        <f t="shared" si="3"/>
        <v>66.5</v>
      </c>
      <c r="N24" s="35">
        <f t="shared" si="4"/>
        <v>4</v>
      </c>
      <c r="O24" s="37">
        <v>197.5</v>
      </c>
      <c r="P24" s="38">
        <f t="shared" si="5"/>
        <v>65.83333333333333</v>
      </c>
      <c r="Q24" s="35">
        <f t="shared" si="6"/>
        <v>3</v>
      </c>
      <c r="R24" s="37"/>
      <c r="S24" s="32">
        <f t="shared" si="7"/>
        <v>587.5</v>
      </c>
      <c r="T24" s="39">
        <f t="shared" si="8"/>
        <v>65.27777777777779</v>
      </c>
      <c r="U24" s="37" t="s">
        <v>198</v>
      </c>
    </row>
    <row r="25" spans="1:21" ht="38.25" customHeight="1">
      <c r="A25" s="72">
        <f t="shared" si="0"/>
        <v>5</v>
      </c>
      <c r="B25" s="48" t="s">
        <v>165</v>
      </c>
      <c r="C25" s="97"/>
      <c r="D25" s="16" t="s">
        <v>39</v>
      </c>
      <c r="E25" s="41" t="s">
        <v>33</v>
      </c>
      <c r="F25" s="101" t="s">
        <v>32</v>
      </c>
      <c r="G25" s="17" t="s">
        <v>12</v>
      </c>
      <c r="H25" s="12" t="s">
        <v>12</v>
      </c>
      <c r="I25" s="37">
        <v>188.5</v>
      </c>
      <c r="J25" s="38">
        <f t="shared" si="1"/>
        <v>62.833333333333336</v>
      </c>
      <c r="K25" s="35">
        <f t="shared" si="2"/>
        <v>7</v>
      </c>
      <c r="L25" s="37">
        <v>192.5</v>
      </c>
      <c r="M25" s="38">
        <f t="shared" si="3"/>
        <v>64.16666666666667</v>
      </c>
      <c r="N25" s="35">
        <f t="shared" si="4"/>
        <v>7</v>
      </c>
      <c r="O25" s="37">
        <v>185.5</v>
      </c>
      <c r="P25" s="38">
        <f t="shared" si="5"/>
        <v>61.833333333333336</v>
      </c>
      <c r="Q25" s="35">
        <f t="shared" si="6"/>
        <v>7</v>
      </c>
      <c r="R25" s="37"/>
      <c r="S25" s="32">
        <f t="shared" si="7"/>
        <v>566.5</v>
      </c>
      <c r="T25" s="39">
        <f t="shared" si="8"/>
        <v>62.94444444444445</v>
      </c>
      <c r="U25" s="37" t="s">
        <v>199</v>
      </c>
    </row>
    <row r="26" spans="1:21" ht="38.25" customHeight="1">
      <c r="A26" s="72">
        <f t="shared" si="0"/>
        <v>6</v>
      </c>
      <c r="B26" s="15" t="s">
        <v>88</v>
      </c>
      <c r="C26" s="89"/>
      <c r="D26" s="16" t="s">
        <v>39</v>
      </c>
      <c r="E26" s="79" t="s">
        <v>111</v>
      </c>
      <c r="F26" s="18" t="s">
        <v>29</v>
      </c>
      <c r="G26" s="63" t="s">
        <v>31</v>
      </c>
      <c r="H26" s="16" t="s">
        <v>12</v>
      </c>
      <c r="I26" s="37">
        <v>184</v>
      </c>
      <c r="J26" s="38">
        <f t="shared" si="1"/>
        <v>61.333333333333336</v>
      </c>
      <c r="K26" s="35">
        <f t="shared" si="2"/>
        <v>10</v>
      </c>
      <c r="L26" s="37">
        <v>196</v>
      </c>
      <c r="M26" s="38">
        <f t="shared" si="3"/>
        <v>65.33333333333333</v>
      </c>
      <c r="N26" s="35">
        <f t="shared" si="4"/>
        <v>5</v>
      </c>
      <c r="O26" s="37">
        <v>185</v>
      </c>
      <c r="P26" s="38">
        <f t="shared" si="5"/>
        <v>61.666666666666664</v>
      </c>
      <c r="Q26" s="35">
        <f t="shared" si="6"/>
        <v>8</v>
      </c>
      <c r="R26" s="37"/>
      <c r="S26" s="32">
        <f t="shared" si="7"/>
        <v>565</v>
      </c>
      <c r="T26" s="39">
        <f t="shared" si="8"/>
        <v>62.77777777777778</v>
      </c>
      <c r="U26" s="37" t="s">
        <v>199</v>
      </c>
    </row>
    <row r="27" spans="1:21" ht="38.25" customHeight="1">
      <c r="A27" s="72">
        <f t="shared" si="0"/>
        <v>6</v>
      </c>
      <c r="B27" s="15" t="s">
        <v>174</v>
      </c>
      <c r="C27" s="58" t="s">
        <v>132</v>
      </c>
      <c r="D27" s="17" t="s">
        <v>11</v>
      </c>
      <c r="E27" s="40" t="s">
        <v>45</v>
      </c>
      <c r="F27" s="44" t="s">
        <v>24</v>
      </c>
      <c r="G27" s="12" t="s">
        <v>12</v>
      </c>
      <c r="H27" s="12" t="s">
        <v>12</v>
      </c>
      <c r="I27" s="37">
        <v>186.5</v>
      </c>
      <c r="J27" s="38">
        <f t="shared" si="1"/>
        <v>62.166666666666664</v>
      </c>
      <c r="K27" s="35">
        <f t="shared" si="2"/>
        <v>8</v>
      </c>
      <c r="L27" s="37">
        <v>191.5</v>
      </c>
      <c r="M27" s="38">
        <f t="shared" si="3"/>
        <v>63.833333333333336</v>
      </c>
      <c r="N27" s="35">
        <f t="shared" si="4"/>
        <v>8</v>
      </c>
      <c r="O27" s="37">
        <v>187</v>
      </c>
      <c r="P27" s="38">
        <f t="shared" si="5"/>
        <v>62.333333333333336</v>
      </c>
      <c r="Q27" s="35">
        <f t="shared" si="6"/>
        <v>5</v>
      </c>
      <c r="R27" s="37"/>
      <c r="S27" s="32">
        <f t="shared" si="7"/>
        <v>565</v>
      </c>
      <c r="T27" s="39">
        <f t="shared" si="8"/>
        <v>62.77777777777778</v>
      </c>
      <c r="U27" s="37" t="s">
        <v>199</v>
      </c>
    </row>
    <row r="28" spans="1:21" ht="38.25" customHeight="1">
      <c r="A28" s="72">
        <f t="shared" si="0"/>
        <v>8</v>
      </c>
      <c r="B28" s="48" t="s">
        <v>85</v>
      </c>
      <c r="C28" s="97"/>
      <c r="D28" s="16" t="s">
        <v>39</v>
      </c>
      <c r="E28" s="59" t="s">
        <v>86</v>
      </c>
      <c r="F28" s="21" t="s">
        <v>116</v>
      </c>
      <c r="G28" s="12" t="s">
        <v>12</v>
      </c>
      <c r="H28" s="12" t="s">
        <v>12</v>
      </c>
      <c r="I28" s="37">
        <v>183.5</v>
      </c>
      <c r="J28" s="38">
        <f t="shared" si="1"/>
        <v>61.166666666666664</v>
      </c>
      <c r="K28" s="35">
        <f t="shared" si="2"/>
        <v>11</v>
      </c>
      <c r="L28" s="37">
        <v>196</v>
      </c>
      <c r="M28" s="38">
        <f t="shared" si="3"/>
        <v>65.33333333333333</v>
      </c>
      <c r="N28" s="35">
        <f t="shared" si="4"/>
        <v>5</v>
      </c>
      <c r="O28" s="37">
        <v>185</v>
      </c>
      <c r="P28" s="38">
        <f t="shared" si="5"/>
        <v>61.666666666666664</v>
      </c>
      <c r="Q28" s="35">
        <f t="shared" si="6"/>
        <v>8</v>
      </c>
      <c r="R28" s="37"/>
      <c r="S28" s="32">
        <f t="shared" si="7"/>
        <v>564.5</v>
      </c>
      <c r="T28" s="39">
        <f t="shared" si="8"/>
        <v>62.72222222222222</v>
      </c>
      <c r="U28" s="37" t="s">
        <v>199</v>
      </c>
    </row>
    <row r="29" spans="1:21" ht="38.25" customHeight="1">
      <c r="A29" s="72">
        <f t="shared" si="0"/>
        <v>9</v>
      </c>
      <c r="B29" s="64" t="s">
        <v>78</v>
      </c>
      <c r="C29" s="16" t="s">
        <v>39</v>
      </c>
      <c r="D29" s="16" t="s">
        <v>39</v>
      </c>
      <c r="E29" s="57" t="s">
        <v>72</v>
      </c>
      <c r="F29" s="26" t="s">
        <v>115</v>
      </c>
      <c r="G29" s="60" t="s">
        <v>12</v>
      </c>
      <c r="H29" s="12" t="s">
        <v>12</v>
      </c>
      <c r="I29" s="37">
        <v>191.5</v>
      </c>
      <c r="J29" s="38">
        <f t="shared" si="1"/>
        <v>63.833333333333336</v>
      </c>
      <c r="K29" s="35">
        <f t="shared" si="2"/>
        <v>4</v>
      </c>
      <c r="L29" s="37">
        <v>185.5</v>
      </c>
      <c r="M29" s="38">
        <f t="shared" si="3"/>
        <v>61.833333333333336</v>
      </c>
      <c r="N29" s="35">
        <f t="shared" si="4"/>
        <v>12</v>
      </c>
      <c r="O29" s="37">
        <v>187</v>
      </c>
      <c r="P29" s="38">
        <f t="shared" si="5"/>
        <v>62.333333333333336</v>
      </c>
      <c r="Q29" s="35">
        <f t="shared" si="6"/>
        <v>5</v>
      </c>
      <c r="R29" s="37">
        <v>1</v>
      </c>
      <c r="S29" s="32">
        <f t="shared" si="7"/>
        <v>564</v>
      </c>
      <c r="T29" s="39">
        <f>(S29/3/3)-0.5</f>
        <v>62.166666666666664</v>
      </c>
      <c r="U29" s="37" t="s">
        <v>199</v>
      </c>
    </row>
    <row r="30" spans="1:21" ht="38.25" customHeight="1">
      <c r="A30" s="72">
        <f t="shared" si="0"/>
        <v>10</v>
      </c>
      <c r="B30" s="25" t="s">
        <v>117</v>
      </c>
      <c r="C30" s="90"/>
      <c r="D30" s="16" t="s">
        <v>39</v>
      </c>
      <c r="E30" s="40" t="s">
        <v>45</v>
      </c>
      <c r="F30" s="44" t="s">
        <v>24</v>
      </c>
      <c r="G30" s="12" t="s">
        <v>12</v>
      </c>
      <c r="H30" s="12" t="s">
        <v>12</v>
      </c>
      <c r="I30" s="37">
        <v>184.5</v>
      </c>
      <c r="J30" s="38">
        <f t="shared" si="1"/>
        <v>61.5</v>
      </c>
      <c r="K30" s="35">
        <f t="shared" si="2"/>
        <v>9</v>
      </c>
      <c r="L30" s="37">
        <v>187</v>
      </c>
      <c r="M30" s="38">
        <f t="shared" si="3"/>
        <v>62.333333333333336</v>
      </c>
      <c r="N30" s="35">
        <f t="shared" si="4"/>
        <v>10</v>
      </c>
      <c r="O30" s="37">
        <v>184.5</v>
      </c>
      <c r="P30" s="38">
        <f t="shared" si="5"/>
        <v>61.5</v>
      </c>
      <c r="Q30" s="35">
        <f t="shared" si="6"/>
        <v>10</v>
      </c>
      <c r="R30" s="37"/>
      <c r="S30" s="32">
        <f t="shared" si="7"/>
        <v>556</v>
      </c>
      <c r="T30" s="39">
        <f>S30/3/3</f>
        <v>61.77777777777778</v>
      </c>
      <c r="U30" s="37" t="s">
        <v>199</v>
      </c>
    </row>
    <row r="31" spans="1:21" ht="38.25" customHeight="1">
      <c r="A31" s="72">
        <f t="shared" si="0"/>
        <v>11</v>
      </c>
      <c r="B31" s="48" t="s">
        <v>164</v>
      </c>
      <c r="C31" s="97"/>
      <c r="D31" s="16" t="s">
        <v>11</v>
      </c>
      <c r="E31" s="59" t="s">
        <v>86</v>
      </c>
      <c r="F31" s="49" t="s">
        <v>116</v>
      </c>
      <c r="G31" s="16" t="s">
        <v>12</v>
      </c>
      <c r="H31" s="16" t="s">
        <v>12</v>
      </c>
      <c r="I31" s="37">
        <v>189</v>
      </c>
      <c r="J31" s="38">
        <f t="shared" si="1"/>
        <v>63</v>
      </c>
      <c r="K31" s="35">
        <f t="shared" si="2"/>
        <v>6</v>
      </c>
      <c r="L31" s="37">
        <v>185</v>
      </c>
      <c r="M31" s="38">
        <f t="shared" si="3"/>
        <v>61.666666666666664</v>
      </c>
      <c r="N31" s="35">
        <f t="shared" si="4"/>
        <v>13</v>
      </c>
      <c r="O31" s="37">
        <v>180.5</v>
      </c>
      <c r="P31" s="38">
        <f t="shared" si="5"/>
        <v>60.166666666666664</v>
      </c>
      <c r="Q31" s="35">
        <f t="shared" si="6"/>
        <v>12</v>
      </c>
      <c r="R31" s="37"/>
      <c r="S31" s="32">
        <f t="shared" si="7"/>
        <v>554.5</v>
      </c>
      <c r="T31" s="39">
        <f>S31/3/3</f>
        <v>61.611111111111114</v>
      </c>
      <c r="U31" s="37" t="s">
        <v>199</v>
      </c>
    </row>
    <row r="32" spans="1:21" ht="38.25" customHeight="1">
      <c r="A32" s="72">
        <f t="shared" si="0"/>
        <v>12</v>
      </c>
      <c r="B32" s="15" t="s">
        <v>87</v>
      </c>
      <c r="C32" s="89"/>
      <c r="D32" s="16" t="s">
        <v>39</v>
      </c>
      <c r="E32" s="40" t="s">
        <v>168</v>
      </c>
      <c r="F32" s="43"/>
      <c r="G32" s="16" t="s">
        <v>69</v>
      </c>
      <c r="H32" s="12" t="s">
        <v>12</v>
      </c>
      <c r="I32" s="37">
        <v>182.5</v>
      </c>
      <c r="J32" s="38">
        <f t="shared" si="1"/>
        <v>60.833333333333336</v>
      </c>
      <c r="K32" s="35">
        <f t="shared" si="2"/>
        <v>12</v>
      </c>
      <c r="L32" s="37">
        <v>187.5</v>
      </c>
      <c r="M32" s="38">
        <f t="shared" si="3"/>
        <v>62.5</v>
      </c>
      <c r="N32" s="35">
        <f t="shared" si="4"/>
        <v>9</v>
      </c>
      <c r="O32" s="37">
        <v>176</v>
      </c>
      <c r="P32" s="38">
        <f t="shared" si="5"/>
        <v>58.666666666666664</v>
      </c>
      <c r="Q32" s="35">
        <f t="shared" si="6"/>
        <v>13</v>
      </c>
      <c r="R32" s="37"/>
      <c r="S32" s="32">
        <f t="shared" si="7"/>
        <v>546</v>
      </c>
      <c r="T32" s="39">
        <f>S32/3/3</f>
        <v>60.666666666666664</v>
      </c>
      <c r="U32" s="37" t="s">
        <v>200</v>
      </c>
    </row>
    <row r="33" spans="1:21" ht="38.25" customHeight="1">
      <c r="A33" s="72">
        <f t="shared" si="0"/>
        <v>13</v>
      </c>
      <c r="B33" s="15" t="s">
        <v>172</v>
      </c>
      <c r="C33" s="89"/>
      <c r="D33" s="17" t="s">
        <v>28</v>
      </c>
      <c r="E33" s="25" t="s">
        <v>173</v>
      </c>
      <c r="F33" s="43" t="s">
        <v>106</v>
      </c>
      <c r="G33" s="17" t="s">
        <v>103</v>
      </c>
      <c r="H33" s="12" t="s">
        <v>104</v>
      </c>
      <c r="I33" s="37">
        <v>175</v>
      </c>
      <c r="J33" s="38">
        <f t="shared" si="1"/>
        <v>58.333333333333336</v>
      </c>
      <c r="K33" s="35">
        <f t="shared" si="2"/>
        <v>13</v>
      </c>
      <c r="L33" s="37">
        <v>186.5</v>
      </c>
      <c r="M33" s="38">
        <f t="shared" si="3"/>
        <v>62.166666666666664</v>
      </c>
      <c r="N33" s="35">
        <f t="shared" si="4"/>
        <v>11</v>
      </c>
      <c r="O33" s="37">
        <v>181</v>
      </c>
      <c r="P33" s="38">
        <f t="shared" si="5"/>
        <v>60.333333333333336</v>
      </c>
      <c r="Q33" s="35">
        <f t="shared" si="6"/>
        <v>11</v>
      </c>
      <c r="R33" s="37"/>
      <c r="S33" s="32">
        <f t="shared" si="7"/>
        <v>542.5</v>
      </c>
      <c r="T33" s="39">
        <f>S33/3/3</f>
        <v>60.27777777777778</v>
      </c>
      <c r="U33" s="37" t="s">
        <v>200</v>
      </c>
    </row>
    <row r="34" spans="1:21" ht="38.25" customHeight="1">
      <c r="A34" s="72">
        <f t="shared" si="0"/>
        <v>14</v>
      </c>
      <c r="B34" s="15" t="s">
        <v>171</v>
      </c>
      <c r="C34" s="89"/>
      <c r="D34" s="17" t="s">
        <v>90</v>
      </c>
      <c r="E34" s="54" t="s">
        <v>105</v>
      </c>
      <c r="F34" s="49" t="s">
        <v>102</v>
      </c>
      <c r="G34" s="17" t="s">
        <v>103</v>
      </c>
      <c r="H34" s="12" t="s">
        <v>104</v>
      </c>
      <c r="I34" s="37">
        <v>161</v>
      </c>
      <c r="J34" s="38">
        <f t="shared" si="1"/>
        <v>53.666666666666664</v>
      </c>
      <c r="K34" s="35">
        <f t="shared" si="2"/>
        <v>14</v>
      </c>
      <c r="L34" s="37">
        <v>173</v>
      </c>
      <c r="M34" s="38">
        <f t="shared" si="3"/>
        <v>57.666666666666664</v>
      </c>
      <c r="N34" s="35">
        <f t="shared" si="4"/>
        <v>14</v>
      </c>
      <c r="O34" s="37">
        <v>163</v>
      </c>
      <c r="P34" s="38">
        <f t="shared" si="5"/>
        <v>54.333333333333336</v>
      </c>
      <c r="Q34" s="35">
        <f t="shared" si="6"/>
        <v>14</v>
      </c>
      <c r="R34" s="37">
        <v>2</v>
      </c>
      <c r="S34" s="32">
        <f t="shared" si="7"/>
        <v>497</v>
      </c>
      <c r="T34" s="39">
        <f>(S34/3/3)-1.5</f>
        <v>53.72222222222222</v>
      </c>
      <c r="U34" s="37"/>
    </row>
    <row r="35" spans="1:21" s="36" customFormat="1" ht="35.25" customHeight="1">
      <c r="A35" s="115" t="s">
        <v>189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</sheetData>
  <sheetProtection/>
  <mergeCells count="24">
    <mergeCell ref="S6:S8"/>
    <mergeCell ref="A4:V4"/>
    <mergeCell ref="S5:V5"/>
    <mergeCell ref="A5:B5"/>
    <mergeCell ref="B6:B8"/>
    <mergeCell ref="G6:G8"/>
    <mergeCell ref="H6:H8"/>
    <mergeCell ref="A9:T9"/>
    <mergeCell ref="A1:U1"/>
    <mergeCell ref="A2:U2"/>
    <mergeCell ref="A3:U3"/>
    <mergeCell ref="T6:T8"/>
    <mergeCell ref="I6:Q6"/>
    <mergeCell ref="R6:R8"/>
    <mergeCell ref="D6:D8"/>
    <mergeCell ref="E6:E8"/>
    <mergeCell ref="F6:F8"/>
    <mergeCell ref="I7:K7"/>
    <mergeCell ref="A20:T20"/>
    <mergeCell ref="A35:U35"/>
    <mergeCell ref="A15:T15"/>
    <mergeCell ref="L7:N7"/>
    <mergeCell ref="O7:Q7"/>
    <mergeCell ref="A6:A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HP</cp:lastModifiedBy>
  <cp:lastPrinted>2017-11-17T14:27:14Z</cp:lastPrinted>
  <dcterms:created xsi:type="dcterms:W3CDTF">2008-07-14T17:41:39Z</dcterms:created>
  <dcterms:modified xsi:type="dcterms:W3CDTF">2017-11-17T16:08:32Z</dcterms:modified>
  <cp:category/>
  <cp:version/>
  <cp:contentType/>
  <cp:contentStatus/>
</cp:coreProperties>
</file>