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БП" sheetId="1" r:id="rId1"/>
    <sheet name="МП" sheetId="2" r:id="rId2"/>
    <sheet name="ППЮ" sheetId="3" r:id="rId3"/>
    <sheet name="ППД" sheetId="4" r:id="rId4"/>
    <sheet name="Лист3" sheetId="5" r:id="rId5"/>
  </sheets>
  <definedNames>
    <definedName name="__паспорта_ФКСР_лошади">"#REF!"</definedName>
    <definedName name="Test">"#REF!"</definedName>
    <definedName name="БП">"#REF!"</definedName>
    <definedName name="в">"#REF!"</definedName>
    <definedName name="Владелец__________________________лошади">"#REF!"</definedName>
    <definedName name="Звание__разряд">"#REF!"</definedName>
    <definedName name="Ира">"#REF!"</definedName>
    <definedName name="Кличка_лошади__г.р.__пол__масть.__порода">"#REF!"</definedName>
    <definedName name="Команда__регион">"#REF!"</definedName>
    <definedName name="Люб_1">"#REF!"</definedName>
    <definedName name="Мастер_лист">"#REF!"</definedName>
    <definedName name="МП">"#REF!"</definedName>
    <definedName name="_xlnm.Print_Area" localSheetId="0">'БП'!$A$1:$T$16</definedName>
    <definedName name="_xlnm.Print_Area" localSheetId="1">'МП'!$A$1:$T$27</definedName>
    <definedName name="_xlnm.Print_Area" localSheetId="3">'ППД'!$A$1:$T$33</definedName>
    <definedName name="_xlnm.Print_Area" localSheetId="2">'ППЮ'!$A$1:$T$33</definedName>
    <definedName name="омлвдмолдод">"#REF!"</definedName>
    <definedName name="ПП_д">"#REF!"</definedName>
    <definedName name="ПП_юр">"#REF!"</definedName>
    <definedName name="ПП_Юш">"#REF!"</definedName>
    <definedName name="СП__1">"#REF!"</definedName>
    <definedName name="СП__2">"#REF!"</definedName>
    <definedName name="СП2">"#REF!"</definedName>
    <definedName name="Схема">"#REF!"</definedName>
    <definedName name="тарлыодпаопдлродлод">"#REF!"</definedName>
    <definedName name="Фамилия__имя">"#REF!"</definedName>
    <definedName name="фыв">"#REF!"</definedName>
  </definedNames>
  <calcPr fullCalcOnLoad="1"/>
</workbook>
</file>

<file path=xl/sharedStrings.xml><?xml version="1.0" encoding="utf-8"?>
<sst xmlns="http://schemas.openxmlformats.org/spreadsheetml/2006/main" count="485" uniqueCount="243">
  <si>
    <t>Выездка</t>
  </si>
  <si>
    <t>Фамилия, имя</t>
  </si>
  <si>
    <t>Звание разряд</t>
  </si>
  <si>
    <r>
      <t xml:space="preserve">Кличка лошади, </t>
    </r>
    <r>
      <rPr>
        <i/>
        <sz val="9"/>
        <rFont val="Times New Roman"/>
        <family val="1"/>
      </rPr>
      <t xml:space="preserve">г.р. </t>
    </r>
  </si>
  <si>
    <t>Команда</t>
  </si>
  <si>
    <r>
      <t xml:space="preserve">ЗАЯРНАЯ 
</t>
    </r>
    <r>
      <rPr>
        <sz val="9"/>
        <rFont val="Times New Roman"/>
        <family val="1"/>
      </rPr>
      <t>Галина</t>
    </r>
  </si>
  <si>
    <t>МС</t>
  </si>
  <si>
    <t>001168</t>
  </si>
  <si>
    <r>
      <t xml:space="preserve">РАУЛЬС-99, </t>
    </r>
    <r>
      <rPr>
        <sz val="10"/>
        <rFont val="Times New Roman"/>
        <family val="1"/>
      </rPr>
      <t xml:space="preserve">мер., рыж., латв.упр., RuFs, Латвия </t>
    </r>
  </si>
  <si>
    <t>ОАО "Акрон", МО</t>
  </si>
  <si>
    <r>
      <t xml:space="preserve">ЗАЯРНАЯ </t>
    </r>
    <r>
      <rPr>
        <sz val="9"/>
        <rFont val="Times New Roman"/>
        <family val="1"/>
      </rPr>
      <t>Галина</t>
    </r>
  </si>
  <si>
    <t xml:space="preserve">Заярная Г. </t>
  </si>
  <si>
    <t>ЧВ</t>
  </si>
  <si>
    <t>ОАО "Акрон"</t>
  </si>
  <si>
    <t>б/р</t>
  </si>
  <si>
    <r>
      <t xml:space="preserve">БАРЦЕВА </t>
    </r>
    <r>
      <rPr>
        <sz val="9"/>
        <rFont val="Times New Roman"/>
        <family val="1"/>
      </rPr>
      <t>Анастасия, 1999</t>
    </r>
  </si>
  <si>
    <t>003496</t>
  </si>
  <si>
    <t>1ю</t>
  </si>
  <si>
    <t>№ 00528</t>
  </si>
  <si>
    <r>
      <t>ХЛАД-00</t>
    </r>
    <r>
      <rPr>
        <sz val="9"/>
        <rFont val="Times New Roman"/>
        <family val="1"/>
      </rPr>
      <t>, жер., рыж., ганн., Ходар, ПФ Маланичевых</t>
    </r>
  </si>
  <si>
    <t>КАСПЕР</t>
  </si>
  <si>
    <t>КМС</t>
  </si>
  <si>
    <t>ИДАЛЬГО-05</t>
  </si>
  <si>
    <t>ЛОРД-04</t>
  </si>
  <si>
    <t>ВИНДЗОР-08</t>
  </si>
  <si>
    <r>
      <t xml:space="preserve">СТЕПАНОВА  </t>
    </r>
    <r>
      <rPr>
        <sz val="9"/>
        <rFont val="Times New Roman"/>
        <family val="1"/>
      </rPr>
      <t>Настасья, 2002</t>
    </r>
  </si>
  <si>
    <t>ВИЛЬЯМ</t>
  </si>
  <si>
    <t>009187</t>
  </si>
  <si>
    <t xml:space="preserve">Прохорова А. </t>
  </si>
  <si>
    <r>
      <t xml:space="preserve">ДЖАНДЖАРИЯ </t>
    </r>
    <r>
      <rPr>
        <sz val="9"/>
        <rFont val="Times New Roman"/>
        <family val="1"/>
      </rPr>
      <t>Вероника</t>
    </r>
  </si>
  <si>
    <t>005530</t>
  </si>
  <si>
    <t xml:space="preserve">ФСО П.Р </t>
  </si>
  <si>
    <t>003578</t>
  </si>
  <si>
    <t>015522</t>
  </si>
  <si>
    <r>
      <t>ДЕМРА-09</t>
    </r>
    <r>
      <rPr>
        <sz val="9"/>
        <rFont val="Times New Roman"/>
        <family val="1"/>
      </rPr>
      <t xml:space="preserve">, коб., вор., ольд., Лауреано, </t>
    </r>
  </si>
  <si>
    <r>
      <t xml:space="preserve">ТРОФИМОВА 
</t>
    </r>
    <r>
      <rPr>
        <sz val="9"/>
        <rFont val="Times New Roman"/>
        <family val="1"/>
      </rPr>
      <t>Полина, 1998</t>
    </r>
  </si>
  <si>
    <t>005795</t>
  </si>
  <si>
    <r>
      <t xml:space="preserve">ХЕОПС-01, </t>
    </r>
    <r>
      <rPr>
        <sz val="9"/>
        <rFont val="Times New Roman"/>
        <family val="1"/>
      </rPr>
      <t xml:space="preserve"> гнед., трак., Папуас, Московский к/з.</t>
    </r>
  </si>
  <si>
    <t xml:space="preserve">Заярная Г </t>
  </si>
  <si>
    <r>
      <t xml:space="preserve">АЛЕКСАНОВА </t>
    </r>
    <r>
      <rPr>
        <sz val="9"/>
        <rFont val="Times New Roman"/>
        <family val="1"/>
      </rPr>
      <t>Ярослава, 1997</t>
    </r>
  </si>
  <si>
    <t>012799</t>
  </si>
  <si>
    <r>
      <t>ХЕЙДОР-08</t>
    </r>
    <r>
      <rPr>
        <sz val="9"/>
        <color indexed="8"/>
        <rFont val="Times New Roman"/>
        <family val="1"/>
      </rPr>
      <t>, мер., гнед., полукр., Хлад, ОАО "Акрон"</t>
    </r>
  </si>
  <si>
    <r>
      <t>ЕРАСОВА</t>
    </r>
    <r>
      <rPr>
        <sz val="9"/>
        <rFont val="Times New Roman"/>
        <family val="1"/>
      </rPr>
      <t xml:space="preserve"> Александра, 1999</t>
    </r>
  </si>
  <si>
    <t>007696</t>
  </si>
  <si>
    <r>
      <t xml:space="preserve">КОСТЯНОВА </t>
    </r>
    <r>
      <rPr>
        <sz val="9"/>
        <rFont val="Times New Roman"/>
        <family val="1"/>
      </rPr>
      <t>Ксения</t>
    </r>
  </si>
  <si>
    <t>АКРОН-06</t>
  </si>
  <si>
    <t>ВАНКУВЕР</t>
  </si>
  <si>
    <r>
      <t xml:space="preserve">ВИННИЦКАЯ </t>
    </r>
    <r>
      <rPr>
        <sz val="9"/>
        <rFont val="Times New Roman"/>
        <family val="1"/>
      </rPr>
      <t>Юлия</t>
    </r>
  </si>
  <si>
    <t>012602</t>
  </si>
  <si>
    <r>
      <t>САМБА ПА ТИ-08</t>
    </r>
    <r>
      <rPr>
        <sz val="10"/>
        <rFont val="Times New Roman"/>
        <family val="1"/>
      </rPr>
      <t xml:space="preserve">, мер., т-гнед., ганн., Сандро Хит, </t>
    </r>
  </si>
  <si>
    <t xml:space="preserve">Винницкая Ю. </t>
  </si>
  <si>
    <t>КСК "Пируэт", МО</t>
  </si>
  <si>
    <t xml:space="preserve"> </t>
  </si>
  <si>
    <t>001642</t>
  </si>
  <si>
    <t xml:space="preserve">Лебедева Л. </t>
  </si>
  <si>
    <t>009073</t>
  </si>
  <si>
    <t xml:space="preserve">Любинина Д. </t>
  </si>
  <si>
    <r>
      <t xml:space="preserve">ЛЮБИНИНА </t>
    </r>
    <r>
      <rPr>
        <sz val="9"/>
        <rFont val="Times New Roman"/>
        <family val="1"/>
      </rPr>
      <t>Екатерина, 2001</t>
    </r>
  </si>
  <si>
    <r>
      <t>МИХАЙЛОВА</t>
    </r>
    <r>
      <rPr>
        <sz val="9"/>
        <rFont val="Times New Roman"/>
        <family val="1"/>
      </rPr>
      <t xml:space="preserve"> Дарья, 2001</t>
    </r>
  </si>
  <si>
    <r>
      <t xml:space="preserve">МЫЛЬЦЕВА </t>
    </r>
    <r>
      <rPr>
        <sz val="9"/>
        <rFont val="Times New Roman"/>
        <family val="1"/>
      </rPr>
      <t>Софья, 2001</t>
    </r>
  </si>
  <si>
    <r>
      <t>САМАРИНА</t>
    </r>
    <r>
      <rPr>
        <sz val="9"/>
        <rFont val="Times New Roman"/>
        <family val="1"/>
      </rPr>
      <t xml:space="preserve"> Елена, 1981</t>
    </r>
  </si>
  <si>
    <t>ПРОВИНЦИАЛКА</t>
  </si>
  <si>
    <r>
      <t>ХЕЙРИВ-08</t>
    </r>
    <r>
      <rPr>
        <sz val="9"/>
        <rFont val="Times New Roman"/>
        <family val="1"/>
      </rPr>
      <t>, мер., гнед., полукр., Хлад, ОАО "Акрон"</t>
    </r>
  </si>
  <si>
    <r>
      <t xml:space="preserve">ШАДРИНА </t>
    </r>
    <r>
      <rPr>
        <sz val="9"/>
        <rFont val="Times New Roman"/>
        <family val="1"/>
      </rPr>
      <t>Наталья</t>
    </r>
  </si>
  <si>
    <t>Дивичинский В.</t>
  </si>
  <si>
    <r>
      <t xml:space="preserve">ШЕВЧЕНКО </t>
    </r>
    <r>
      <rPr>
        <sz val="9"/>
        <rFont val="Times New Roman"/>
        <family val="1"/>
      </rPr>
      <t>Александра</t>
    </r>
  </si>
  <si>
    <t>006992</t>
  </si>
  <si>
    <r>
      <t xml:space="preserve">ЮТАНИНА </t>
    </r>
    <r>
      <rPr>
        <sz val="9"/>
        <rFont val="Times New Roman"/>
        <family val="1"/>
      </rPr>
      <t>Лилия, 2001</t>
    </r>
  </si>
  <si>
    <t>Кубок памяти Н.М.Шурыгина</t>
  </si>
  <si>
    <t>№ паспорта</t>
  </si>
  <si>
    <t>Владелец</t>
  </si>
  <si>
    <t>Большой приз</t>
  </si>
  <si>
    <t>003211</t>
  </si>
  <si>
    <t>Малый приз</t>
  </si>
  <si>
    <r>
      <t>ВАЛИТОВА</t>
    </r>
    <r>
      <rPr>
        <sz val="9"/>
        <rFont val="Times New Roman"/>
        <family val="1"/>
      </rPr>
      <t xml:space="preserve"> Алина, 2001</t>
    </r>
  </si>
  <si>
    <r>
      <t xml:space="preserve">САЗОНОВА </t>
    </r>
    <r>
      <rPr>
        <sz val="9"/>
        <rFont val="Times New Roman"/>
        <family val="1"/>
      </rPr>
      <t>Екатерина</t>
    </r>
  </si>
  <si>
    <r>
      <t xml:space="preserve">ЕГОРОВА </t>
    </r>
    <r>
      <rPr>
        <sz val="9"/>
        <rFont val="Times New Roman"/>
        <family val="1"/>
      </rPr>
      <t>Анастасия, 2005</t>
    </r>
  </si>
  <si>
    <r>
      <t>ПУШКАРЕВА</t>
    </r>
    <r>
      <rPr>
        <sz val="9"/>
        <rFont val="Times New Roman"/>
        <family val="1"/>
      </rPr>
      <t xml:space="preserve"> Анастасия, 2005</t>
    </r>
  </si>
  <si>
    <r>
      <t>МАНСУРОВА</t>
    </r>
    <r>
      <rPr>
        <sz val="9"/>
        <rFont val="Times New Roman"/>
        <family val="1"/>
      </rPr>
      <t xml:space="preserve"> Камилла, 2004</t>
    </r>
  </si>
  <si>
    <t>Технические результаты</t>
  </si>
  <si>
    <t>Московская область, ОАО "Московский конный завод №1"</t>
  </si>
  <si>
    <t>Место</t>
  </si>
  <si>
    <t>Е</t>
  </si>
  <si>
    <t>С</t>
  </si>
  <si>
    <t>М</t>
  </si>
  <si>
    <t>Кол. ошиб.</t>
  </si>
  <si>
    <t>Всего 
баллов</t>
  </si>
  <si>
    <t>Всего %</t>
  </si>
  <si>
    <t>%</t>
  </si>
  <si>
    <t>Главный судья</t>
  </si>
  <si>
    <t>Главный секретарь</t>
  </si>
  <si>
    <t xml:space="preserve"> Елизаветина М.Ю., 1К,  Московская обл.</t>
  </si>
  <si>
    <t>Баллы</t>
  </si>
  <si>
    <t>Предварительный приз - юноши</t>
  </si>
  <si>
    <t>ФЕРСТ ФЕРНАНДО-07</t>
  </si>
  <si>
    <t>005091</t>
  </si>
  <si>
    <t>Предварительный приз - дети</t>
  </si>
  <si>
    <t>0088221</t>
  </si>
  <si>
    <t>Секаева М.</t>
  </si>
  <si>
    <r>
      <t xml:space="preserve">ПОЗДЕЕВА 
</t>
    </r>
    <r>
      <rPr>
        <sz val="9"/>
        <rFont val="Times New Roman"/>
        <family val="1"/>
      </rPr>
      <t>Ульяна, 2001</t>
    </r>
  </si>
  <si>
    <t>007105</t>
  </si>
  <si>
    <t xml:space="preserve">Димитров Д. </t>
  </si>
  <si>
    <t>СПИРИТ-03</t>
  </si>
  <si>
    <t>012439</t>
  </si>
  <si>
    <r>
      <t>КУЗНЕЦОВА</t>
    </r>
    <r>
      <rPr>
        <sz val="9"/>
        <color indexed="8"/>
        <rFont val="Times New Roman"/>
        <family val="1"/>
      </rPr>
      <t xml:space="preserve"> Мария, 2000</t>
    </r>
  </si>
  <si>
    <t>011573</t>
  </si>
  <si>
    <r>
      <t>ВИКИНГ-11</t>
    </r>
    <r>
      <rPr>
        <sz val="9"/>
        <color indexed="8"/>
        <rFont val="Times New Roman"/>
        <family val="1"/>
      </rPr>
      <t>, мер., вор., РВП,  Ва Банк, Старожиловский к/з</t>
    </r>
  </si>
  <si>
    <t xml:space="preserve">Семенова Ю. </t>
  </si>
  <si>
    <t>ПАО "Акрон"</t>
  </si>
  <si>
    <t>ФАКТОТУМ</t>
  </si>
  <si>
    <r>
      <t>АННИКОВА</t>
    </r>
    <r>
      <rPr>
        <sz val="9"/>
        <rFont val="Times New Roman"/>
        <family val="1"/>
      </rPr>
      <t xml:space="preserve"> Ольга</t>
    </r>
  </si>
  <si>
    <t>РЕДУТ-11</t>
  </si>
  <si>
    <r>
      <t xml:space="preserve">ГАЛКИНА 
</t>
    </r>
    <r>
      <rPr>
        <sz val="9"/>
        <rFont val="Times New Roman"/>
        <family val="1"/>
      </rPr>
      <t>Ольга</t>
    </r>
  </si>
  <si>
    <t>007751</t>
  </si>
  <si>
    <t>ОГУ КСК "Рифей"</t>
  </si>
  <si>
    <r>
      <t>КУЧИНА</t>
    </r>
    <r>
      <rPr>
        <sz val="9"/>
        <color indexed="8"/>
        <rFont val="Times New Roman"/>
        <family val="1"/>
      </rPr>
      <t xml:space="preserve"> Ирина</t>
    </r>
  </si>
  <si>
    <t>012720</t>
  </si>
  <si>
    <r>
      <t>РЕГТАЙМ-10</t>
    </r>
    <r>
      <rPr>
        <sz val="9"/>
        <color indexed="8"/>
        <rFont val="Times New Roman"/>
        <family val="1"/>
      </rPr>
      <t>, жер., рыж., РВП, Романтикер, Старожиловский к/з</t>
    </r>
  </si>
  <si>
    <r>
      <t xml:space="preserve">ГАБДРАХМАНОВА </t>
    </r>
    <r>
      <rPr>
        <sz val="9"/>
        <rFont val="Times New Roman"/>
        <family val="1"/>
      </rPr>
      <t>Марина</t>
    </r>
  </si>
  <si>
    <t>013474</t>
  </si>
  <si>
    <t>Габдрахманова М.</t>
  </si>
  <si>
    <r>
      <t xml:space="preserve">ИВЛЕВА 
</t>
    </r>
    <r>
      <rPr>
        <sz val="9"/>
        <color indexed="8"/>
        <rFont val="Times New Roman"/>
        <family val="1"/>
      </rPr>
      <t>Елена</t>
    </r>
  </si>
  <si>
    <t>СДЮСШОР, г. Ярославль</t>
  </si>
  <si>
    <r>
      <t xml:space="preserve">ШАДРИНА
</t>
    </r>
    <r>
      <rPr>
        <sz val="10"/>
        <rFont val="Times New Roman"/>
        <family val="1"/>
      </rPr>
      <t>Наталья</t>
    </r>
  </si>
  <si>
    <r>
      <t>ГЕРХАРД-01,</t>
    </r>
    <r>
      <rPr>
        <sz val="10"/>
        <rFont val="Times New Roman"/>
        <family val="1"/>
      </rPr>
      <t xml:space="preserve"> мер., т.гнед., трак., Хорезм, к/з им.Кирова</t>
    </r>
  </si>
  <si>
    <t>000792</t>
  </si>
  <si>
    <t>011906</t>
  </si>
  <si>
    <r>
      <t>ВИВАЛЬДО-09</t>
    </r>
    <r>
      <rPr>
        <sz val="9"/>
        <color indexed="8"/>
        <rFont val="Times New Roman"/>
        <family val="1"/>
      </rPr>
      <t xml:space="preserve">, жер., вор., фран.сель, Хэппи Вергоинан, </t>
    </r>
  </si>
  <si>
    <t xml:space="preserve">Игнатьева М. </t>
  </si>
  <si>
    <r>
      <t xml:space="preserve">ИГНАТЬЕВА 
</t>
    </r>
    <r>
      <rPr>
        <sz val="9"/>
        <rFont val="Times New Roman"/>
        <family val="1"/>
      </rPr>
      <t>Мария</t>
    </r>
  </si>
  <si>
    <t>008855</t>
  </si>
  <si>
    <r>
      <t>БУХАРЕСТ-07</t>
    </r>
    <r>
      <rPr>
        <sz val="9"/>
        <color indexed="8"/>
        <rFont val="Times New Roman"/>
        <family val="1"/>
      </rPr>
      <t xml:space="preserve">, мер., гнед., УВП, Бахус. Украина </t>
    </r>
  </si>
  <si>
    <t>Крупина И.</t>
  </si>
  <si>
    <t>009074</t>
  </si>
  <si>
    <r>
      <t>ДОН ДЖОВАННИ-04</t>
    </r>
    <r>
      <rPr>
        <sz val="9"/>
        <color indexed="8"/>
        <rFont val="Times New Roman"/>
        <family val="1"/>
      </rPr>
      <t xml:space="preserve">, жер., вор., ольд., Donnerball  </t>
    </r>
  </si>
  <si>
    <t xml:space="preserve">Любинина А. </t>
  </si>
  <si>
    <r>
      <t>КРУПИНА</t>
    </r>
    <r>
      <rPr>
        <sz val="9"/>
        <rFont val="Times New Roman"/>
        <family val="1"/>
      </rPr>
      <t xml:space="preserve"> Ирина</t>
    </r>
  </si>
  <si>
    <r>
      <t>КАЛЬВАДОС А-02</t>
    </r>
    <r>
      <rPr>
        <sz val="9"/>
        <color indexed="8"/>
        <rFont val="Times New Roman"/>
        <family val="1"/>
      </rPr>
      <t>, мер., гнед., ганн., Каризмо, КСК "Битца"</t>
    </r>
  </si>
  <si>
    <r>
      <t xml:space="preserve">ЦИБУЛЬСКАЯ </t>
    </r>
    <r>
      <rPr>
        <sz val="9"/>
        <color indexed="8"/>
        <rFont val="Times New Roman"/>
        <family val="1"/>
      </rPr>
      <t>Ирина</t>
    </r>
  </si>
  <si>
    <r>
      <t xml:space="preserve">СТОЛЯРОВА </t>
    </r>
    <r>
      <rPr>
        <sz val="9"/>
        <color indexed="8"/>
        <rFont val="Times New Roman"/>
        <family val="1"/>
      </rPr>
      <t>Мария</t>
    </r>
  </si>
  <si>
    <t>ИМЕРЕТИЯ-08</t>
  </si>
  <si>
    <t>2ю</t>
  </si>
  <si>
    <t>ЭВЕРА-10</t>
  </si>
  <si>
    <t>ХЛАБИЯ</t>
  </si>
  <si>
    <r>
      <t xml:space="preserve">ЗБАЕВСКАЯ 
</t>
    </r>
    <r>
      <rPr>
        <sz val="9"/>
        <rFont val="Times New Roman"/>
        <family val="1"/>
      </rPr>
      <t>Дарья, 2002</t>
    </r>
  </si>
  <si>
    <t>КРАСА</t>
  </si>
  <si>
    <t>003146</t>
  </si>
  <si>
    <t>011524</t>
  </si>
  <si>
    <r>
      <t>ВЕДА-09</t>
    </r>
    <r>
      <rPr>
        <sz val="9"/>
        <color indexed="8"/>
        <rFont val="Times New Roman"/>
        <family val="1"/>
      </rPr>
      <t>, коб., кар., ганн., Вивитон 10, ОАО "Акрон"</t>
    </r>
  </si>
  <si>
    <t>003638</t>
  </si>
  <si>
    <t>017134</t>
  </si>
  <si>
    <t xml:space="preserve">Ильина В. </t>
  </si>
  <si>
    <r>
      <t>ЖЕРАР ВАНТ ГРЮПЬЕ-02</t>
    </r>
    <r>
      <rPr>
        <sz val="9"/>
        <color indexed="8"/>
        <rFont val="Times New Roman"/>
        <family val="1"/>
      </rPr>
      <t xml:space="preserve">, мер., вор., фриз., Наннинг 374, </t>
    </r>
  </si>
  <si>
    <t>009845</t>
  </si>
  <si>
    <t xml:space="preserve">Гончаров А. </t>
  </si>
  <si>
    <r>
      <t>ИНЕЙ-04</t>
    </r>
    <r>
      <rPr>
        <sz val="9"/>
        <rFont val="Times New Roman"/>
        <family val="1"/>
      </rPr>
      <t xml:space="preserve">, мер., сер., орл., Каньон, ООО "Нива" Новотомниковский ПКЗ, </t>
    </r>
  </si>
  <si>
    <t>009086</t>
  </si>
  <si>
    <t xml:space="preserve">Маслов С. </t>
  </si>
  <si>
    <t>016795</t>
  </si>
  <si>
    <t xml:space="preserve">Столярова М. </t>
  </si>
  <si>
    <r>
      <t>МАЧУ ПИКЧУ-11</t>
    </r>
    <r>
      <rPr>
        <sz val="9"/>
        <rFont val="Times New Roman"/>
        <family val="1"/>
      </rPr>
      <t>, мер., вор., полукр., Максимус, КФХ Веселина И.Г.</t>
    </r>
  </si>
  <si>
    <t xml:space="preserve">Афанасьева Н. </t>
  </si>
  <si>
    <r>
      <t>НЕЛЬСОН-05</t>
    </r>
    <r>
      <rPr>
        <sz val="9"/>
        <rFont val="Times New Roman"/>
        <family val="1"/>
      </rPr>
      <t xml:space="preserve">, мер., гнед., полукр., Полигонс, </t>
    </r>
  </si>
  <si>
    <t>009645</t>
  </si>
  <si>
    <t xml:space="preserve">Королев В. </t>
  </si>
  <si>
    <t>007634</t>
  </si>
  <si>
    <t xml:space="preserve">Попова О. </t>
  </si>
  <si>
    <t>006993</t>
  </si>
  <si>
    <r>
      <t>ТОТЕМ-02</t>
    </r>
    <r>
      <rPr>
        <sz val="9"/>
        <rFont val="Times New Roman"/>
        <family val="1"/>
      </rPr>
      <t xml:space="preserve">, жер., зол-рыж., буд., Тайфун, </t>
    </r>
  </si>
  <si>
    <t>012968</t>
  </si>
  <si>
    <t>015489</t>
  </si>
  <si>
    <t xml:space="preserve">Смирнова А. </t>
  </si>
  <si>
    <r>
      <t>ХЭППИ ДРИМ-01</t>
    </r>
    <r>
      <rPr>
        <sz val="9"/>
        <rFont val="Times New Roman"/>
        <family val="1"/>
      </rPr>
      <t xml:space="preserve">, мер., гнед., ольд., Льюис Хеслегард, </t>
    </r>
  </si>
  <si>
    <t>001612</t>
  </si>
  <si>
    <t xml:space="preserve">Яркова Е </t>
  </si>
  <si>
    <r>
      <t>РОМАНОВА</t>
    </r>
    <r>
      <rPr>
        <sz val="9"/>
        <rFont val="Times New Roman"/>
        <family val="1"/>
      </rPr>
      <t xml:space="preserve"> Анастасия</t>
    </r>
  </si>
  <si>
    <r>
      <t>ГРИШИНА</t>
    </r>
    <r>
      <rPr>
        <sz val="9"/>
        <rFont val="Times New Roman"/>
        <family val="1"/>
      </rPr>
      <t xml:space="preserve"> Стефания, 2003</t>
    </r>
  </si>
  <si>
    <r>
      <t xml:space="preserve">ЖУКОВА </t>
    </r>
    <r>
      <rPr>
        <sz val="9"/>
        <rFont val="Times New Roman"/>
        <family val="1"/>
      </rPr>
      <t>Анна, 2003</t>
    </r>
  </si>
  <si>
    <r>
      <t xml:space="preserve">ПУШКАРСКАЯ </t>
    </r>
    <r>
      <rPr>
        <sz val="9"/>
        <rFont val="Times New Roman"/>
        <family val="1"/>
      </rPr>
      <t>Ева, 2002</t>
    </r>
  </si>
  <si>
    <r>
      <t>АСТАШЕНКОВА</t>
    </r>
    <r>
      <rPr>
        <sz val="9"/>
        <rFont val="Times New Roman"/>
        <family val="1"/>
      </rPr>
      <t xml:space="preserve"> Арина, 2006</t>
    </r>
  </si>
  <si>
    <r>
      <t xml:space="preserve">БОХОНОВА </t>
    </r>
    <r>
      <rPr>
        <sz val="9"/>
        <color indexed="8"/>
        <rFont val="Times New Roman"/>
        <family val="1"/>
      </rPr>
      <t>Наталья, 2005</t>
    </r>
  </si>
  <si>
    <r>
      <t xml:space="preserve">СЕНИНА </t>
    </r>
    <r>
      <rPr>
        <sz val="9"/>
        <color indexed="8"/>
        <rFont val="Times New Roman"/>
        <family val="1"/>
      </rPr>
      <t>Арина, 2005</t>
    </r>
  </si>
  <si>
    <r>
      <t xml:space="preserve">СОКОЛОВА </t>
    </r>
    <r>
      <rPr>
        <sz val="9"/>
        <rFont val="Times New Roman"/>
        <family val="1"/>
      </rPr>
      <t>Екатерина, 2005</t>
    </r>
  </si>
  <si>
    <r>
      <t xml:space="preserve">МАРКОСОВА </t>
    </r>
    <r>
      <rPr>
        <sz val="9"/>
        <rFont val="Times New Roman"/>
        <family val="1"/>
      </rPr>
      <t>Анна, 2006</t>
    </r>
  </si>
  <si>
    <r>
      <t xml:space="preserve">ИЛЬИЧЕВА </t>
    </r>
    <r>
      <rPr>
        <sz val="9"/>
        <rFont val="Times New Roman"/>
        <family val="1"/>
      </rPr>
      <t>Алина</t>
    </r>
  </si>
  <si>
    <r>
      <t>ПЕЛОПОНЕС-06</t>
    </r>
    <r>
      <rPr>
        <sz val="9"/>
        <rFont val="Times New Roman"/>
        <family val="1"/>
      </rPr>
      <t>, мер., гнед., ганн., Пикур, трк, ОАО "Акрон"</t>
    </r>
  </si>
  <si>
    <r>
      <t>КОКО ШАНЕЛЬ-07</t>
    </r>
    <r>
      <rPr>
        <sz val="9"/>
        <rFont val="Times New Roman"/>
        <family val="1"/>
      </rPr>
      <t xml:space="preserve">, коб., гнед., ганн., Concetto, </t>
    </r>
  </si>
  <si>
    <r>
      <t xml:space="preserve">ПРОПУСК-05 </t>
    </r>
    <r>
      <rPr>
        <sz val="9"/>
        <rFont val="Times New Roman"/>
        <family val="1"/>
      </rPr>
      <t>жер., гн., ганн., Прикуп, ОАО "Акрон"</t>
    </r>
  </si>
  <si>
    <r>
      <t>АРТИСТ-98</t>
    </r>
    <r>
      <rPr>
        <sz val="9"/>
        <rFont val="Times New Roman"/>
        <family val="1"/>
      </rPr>
      <t xml:space="preserve">, жер., гнед., латв., Апломб, </t>
    </r>
  </si>
  <si>
    <r>
      <t>БРЭЙВ ИЗАБЕЛЬ-04</t>
    </r>
    <r>
      <rPr>
        <sz val="9"/>
        <rFont val="Times New Roman"/>
        <family val="1"/>
      </rPr>
      <t>, коб., сер., полукр., Бодайбо 21, к/з "Веедерн"</t>
    </r>
  </si>
  <si>
    <r>
      <t>СЕКАЕВА</t>
    </r>
    <r>
      <rPr>
        <sz val="9"/>
        <rFont val="Times New Roman"/>
        <family val="1"/>
      </rPr>
      <t xml:space="preserve"> 
Жанна, 2002</t>
    </r>
  </si>
  <si>
    <r>
      <t>ЗАЛЬЦБУРГ-06</t>
    </r>
    <r>
      <rPr>
        <sz val="9"/>
        <rFont val="Times New Roman"/>
        <family val="1"/>
      </rPr>
      <t>, мер., рыж., ганн., Бах, Россия</t>
    </r>
  </si>
  <si>
    <r>
      <t>РЕРИХ-08</t>
    </r>
    <r>
      <rPr>
        <sz val="9"/>
        <rFont val="Times New Roman"/>
        <family val="1"/>
      </rPr>
      <t xml:space="preserve">, жер., рыж. ганн., Ванадий, </t>
    </r>
  </si>
  <si>
    <r>
      <t>ТУРИН-07</t>
    </r>
    <r>
      <rPr>
        <sz val="9"/>
        <rFont val="Times New Roman"/>
        <family val="1"/>
      </rPr>
      <t xml:space="preserve">, жер., сол., луиз., н.з., </t>
    </r>
  </si>
  <si>
    <r>
      <t xml:space="preserve">ШТОЛЬЦЕНБЕРГ-07, </t>
    </r>
    <r>
      <rPr>
        <sz val="9"/>
        <rFont val="Times New Roman"/>
        <family val="1"/>
      </rPr>
      <t xml:space="preserve">жер., т-гнед., вестф., </t>
    </r>
  </si>
  <si>
    <t>ХОХОТУН</t>
  </si>
  <si>
    <t>РАСПЕВКА</t>
  </si>
  <si>
    <r>
      <t>ВОРОБЬЕВА</t>
    </r>
    <r>
      <rPr>
        <sz val="9"/>
        <rFont val="Times New Roman"/>
        <family val="1"/>
      </rPr>
      <t xml:space="preserve"> Екатерина, 2004</t>
    </r>
  </si>
  <si>
    <r>
      <t xml:space="preserve">ДМИРТИЕВА </t>
    </r>
    <r>
      <rPr>
        <sz val="9"/>
        <rFont val="Times New Roman"/>
        <family val="1"/>
      </rPr>
      <t>Анастасия, 2000</t>
    </r>
  </si>
  <si>
    <r>
      <t xml:space="preserve">СМИРНОВА </t>
    </r>
    <r>
      <rPr>
        <sz val="9"/>
        <rFont val="Times New Roman"/>
        <family val="1"/>
      </rPr>
      <t>Алина, 2002</t>
    </r>
  </si>
  <si>
    <r>
      <t xml:space="preserve">ЩЕМЕЛИНА  </t>
    </r>
    <r>
      <rPr>
        <sz val="9"/>
        <rFont val="Times New Roman"/>
        <family val="1"/>
      </rPr>
      <t>Виктория</t>
    </r>
  </si>
  <si>
    <t>26 августа 2017 г.</t>
  </si>
  <si>
    <r>
      <t>ГУСАР-94</t>
    </r>
    <r>
      <rPr>
        <sz val="9"/>
        <rFont val="Times New Roman"/>
        <family val="1"/>
      </rPr>
      <t>, мер., вор., полукр., Россия</t>
    </r>
  </si>
  <si>
    <r>
      <t>ГОРОБЕЦ</t>
    </r>
    <r>
      <rPr>
        <sz val="9"/>
        <rFont val="Times New Roman"/>
        <family val="1"/>
      </rPr>
      <t xml:space="preserve"> Анна</t>
    </r>
  </si>
  <si>
    <r>
      <t>ХОРСК -98</t>
    </r>
    <r>
      <rPr>
        <sz val="9"/>
        <rFont val="Times New Roman"/>
        <family val="1"/>
      </rPr>
      <t xml:space="preserve">, жер., сер., трак., Купчий, </t>
    </r>
  </si>
  <si>
    <r>
      <t>РЕВАНШ-08</t>
    </r>
    <r>
      <rPr>
        <sz val="9"/>
        <rFont val="Times New Roman"/>
        <family val="1"/>
      </rPr>
      <t xml:space="preserve">, мер., вор., ганн., Радомес, </t>
    </r>
  </si>
  <si>
    <r>
      <t>ГОРДЫЙ-04</t>
    </r>
    <r>
      <rPr>
        <sz val="9"/>
        <rFont val="Times New Roman"/>
        <family val="1"/>
      </rPr>
      <t xml:space="preserve">, жер., гнед., ганн., Гранд, </t>
    </r>
  </si>
  <si>
    <r>
      <t>КАЛИ ФОН ФОРТ-09</t>
    </r>
    <r>
      <rPr>
        <sz val="9"/>
        <rFont val="Times New Roman"/>
        <family val="1"/>
      </rPr>
      <t>, жер., булан., ахалт., Форт, Ростовская обл.</t>
    </r>
  </si>
  <si>
    <r>
      <t>СИЛАРИЯ-09</t>
    </r>
    <r>
      <rPr>
        <sz val="9"/>
        <rFont val="Times New Roman"/>
        <family val="1"/>
      </rPr>
      <t>, коб , гнед., голшт., Лаваль 2,</t>
    </r>
  </si>
  <si>
    <t>по схеме</t>
  </si>
  <si>
    <t>техн.</t>
  </si>
  <si>
    <r>
      <t>ВОДОЛЕЙ-98</t>
    </r>
    <r>
      <rPr>
        <sz val="9"/>
        <rFont val="Times New Roman"/>
        <family val="1"/>
      </rPr>
      <t xml:space="preserve">, жер., гнед., ЧВ,  Энтерпрайз Ру, ПКЗ "Ставропольский" </t>
    </r>
  </si>
  <si>
    <r>
      <t>КЕЛЬТ-05</t>
    </r>
    <r>
      <rPr>
        <sz val="9"/>
        <rFont val="Times New Roman"/>
        <family val="1"/>
      </rPr>
      <t>, жер., гнед., трак., Телец 77, Кировский к/з</t>
    </r>
  </si>
  <si>
    <r>
      <t>ТРИСТАН-05</t>
    </r>
    <r>
      <rPr>
        <sz val="9"/>
        <rFont val="Times New Roman"/>
        <family val="1"/>
      </rPr>
      <t>, жер., т-гнед., УВП, Соболь, Локотской к/з</t>
    </r>
  </si>
  <si>
    <r>
      <t>ЦЕНТАРО-08</t>
    </r>
    <r>
      <rPr>
        <sz val="9"/>
        <rFont val="Times New Roman"/>
        <family val="1"/>
      </rPr>
      <t xml:space="preserve">, мер., гнед., </t>
    </r>
  </si>
  <si>
    <r>
      <t>ВИЗИТ-01</t>
    </r>
    <r>
      <rPr>
        <sz val="9"/>
        <rFont val="Times New Roman"/>
        <family val="1"/>
      </rPr>
      <t>, жер., бул., донск., Дар, к/з им Буденного</t>
    </r>
  </si>
  <si>
    <r>
      <t>ХЛОПЕР-04</t>
    </r>
    <r>
      <rPr>
        <sz val="9"/>
        <rFont val="Times New Roman"/>
        <family val="1"/>
      </rPr>
      <t>, мер., гнед., трак., Папуас, кар., 1984, трк, Московский к/з</t>
    </r>
  </si>
  <si>
    <t>ОРЛЕАН</t>
  </si>
  <si>
    <t>Судьи:   Е - Корнилов М.В., ВК, Москва,  С - Гурьянова Г.В., ВК, Московская обл., М - Петушкова Л., ВК, Московская обл.</t>
  </si>
  <si>
    <r>
      <t>РОККИ-05</t>
    </r>
    <r>
      <rPr>
        <sz val="9"/>
        <rFont val="Times New Roman"/>
        <family val="1"/>
      </rPr>
      <t xml:space="preserve">, мер., гнед., вестф., </t>
    </r>
  </si>
  <si>
    <t>Судьи:   Е -Петушкова Л., ВК, Московская обл. ,  С - Корнилов М.В., ВК, Москва, М - Гурьянова Г.В., ВК, Московская обл.</t>
  </si>
  <si>
    <t>Румянцева Е.</t>
  </si>
  <si>
    <r>
      <t>ДИГНО-11</t>
    </r>
    <r>
      <rPr>
        <sz val="9"/>
        <rFont val="Times New Roman"/>
        <family val="1"/>
      </rPr>
      <t>, мер., вор., ганн., Де Ниро, Германия</t>
    </r>
  </si>
  <si>
    <t>ПРОВИНЦИАЛКА-07</t>
  </si>
  <si>
    <t>ХЛАБИЯ-07</t>
  </si>
  <si>
    <t>Общий зачет</t>
  </si>
  <si>
    <r>
      <t xml:space="preserve">БЫКОВА </t>
    </r>
    <r>
      <rPr>
        <sz val="9"/>
        <color indexed="8"/>
        <rFont val="Times New Roman"/>
        <family val="1"/>
      </rPr>
      <t>Софья, 2005</t>
    </r>
  </si>
  <si>
    <t>Кол. ош.</t>
  </si>
  <si>
    <r>
      <t xml:space="preserve">ЗАЯРНАЯ
 </t>
    </r>
    <r>
      <rPr>
        <sz val="9"/>
        <rFont val="Times New Roman"/>
        <family val="1"/>
      </rPr>
      <t>Галина</t>
    </r>
  </si>
  <si>
    <r>
      <t xml:space="preserve">ЕГОРОВА 
</t>
    </r>
    <r>
      <rPr>
        <sz val="9"/>
        <rFont val="Times New Roman"/>
        <family val="1"/>
      </rPr>
      <t>Елена</t>
    </r>
  </si>
  <si>
    <r>
      <t xml:space="preserve">ГОРОБЕЦ 
</t>
    </r>
    <r>
      <rPr>
        <sz val="9"/>
        <rFont val="Times New Roman"/>
        <family val="1"/>
      </rPr>
      <t>Анна</t>
    </r>
  </si>
  <si>
    <t>Судьи:   Е - Гурьянова Г.В., ВК, Московская обл.,  С -Петушкова Л., ВК, Московская обл., М -  Корнилов М.В., ВК, Москва</t>
  </si>
  <si>
    <t>Зачет для любителей</t>
  </si>
  <si>
    <t>Корнилов М.В.,ВК, Мосвка</t>
  </si>
  <si>
    <r>
      <t xml:space="preserve">ТЕЛЕНКОВА </t>
    </r>
    <r>
      <rPr>
        <sz val="9"/>
        <rFont val="Times New Roman"/>
        <family val="1"/>
      </rPr>
      <t>Олеся, 2004</t>
    </r>
  </si>
  <si>
    <t>ЦСП "Рифей", Челябинская обл.</t>
  </si>
  <si>
    <r>
      <t xml:space="preserve">РОМАЗАНОВА </t>
    </r>
    <r>
      <rPr>
        <sz val="9"/>
        <rFont val="Times New Roman"/>
        <family val="1"/>
      </rPr>
      <t>Элина, 2005</t>
    </r>
  </si>
  <si>
    <t>КСК "Янтарь", Свердловская обл.</t>
  </si>
  <si>
    <t>017146</t>
  </si>
  <si>
    <r>
      <t>ДАГОН-10</t>
    </r>
    <r>
      <rPr>
        <sz val="9"/>
        <rFont val="Times New Roman"/>
        <family val="1"/>
      </rPr>
      <t>, мер., гнед., ганн., Дипломат, ООО к/з "Дейрра"</t>
    </r>
  </si>
  <si>
    <t>Корнилов М.В.</t>
  </si>
  <si>
    <t>Кемеровская обл.</t>
  </si>
  <si>
    <t>Кучина 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</si>
</sst>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0.0"/>
    <numFmt numFmtId="166" formatCode="0.000"/>
  </numFmts>
  <fonts count="65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36"/>
      <name val="Monotype Corsiva"/>
      <family val="4"/>
    </font>
    <font>
      <b/>
      <i/>
      <sz val="24"/>
      <name val="Monotype Corsiva"/>
      <family val="4"/>
    </font>
    <font>
      <i/>
      <sz val="14"/>
      <name val="Georgia"/>
      <family val="1"/>
    </font>
    <font>
      <sz val="14"/>
      <name val="Times New Roman"/>
      <family val="1"/>
    </font>
    <font>
      <i/>
      <sz val="20"/>
      <name val="Monotype Corsiva"/>
      <family val="4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b/>
      <i/>
      <sz val="26"/>
      <name val="Monotype Corsiva"/>
      <family val="4"/>
    </font>
    <font>
      <sz val="26"/>
      <name val="Arial"/>
      <family val="2"/>
    </font>
    <font>
      <sz val="26"/>
      <name val="Arial Cyr"/>
      <family val="2"/>
    </font>
    <font>
      <i/>
      <sz val="14"/>
      <name val="Times New Roman"/>
      <family val="1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Alignment="1">
      <alignment wrapText="1"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9" fillId="0" borderId="0" xfId="60" applyFont="1" applyAlignment="1">
      <alignment horizontal="center" vertical="center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49" fontId="5" fillId="0" borderId="10" xfId="58" applyNumberFormat="1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left" vertical="center" wrapText="1"/>
      <protection/>
    </xf>
    <xf numFmtId="49" fontId="9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0" fontId="10" fillId="33" borderId="10" xfId="58" applyFont="1" applyFill="1" applyBorder="1" applyAlignment="1">
      <alignment horizontal="left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9" fontId="7" fillId="0" borderId="12" xfId="58" applyNumberFormat="1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4" fillId="33" borderId="10" xfId="54" applyFont="1" applyFill="1" applyBorder="1" applyAlignment="1">
      <alignment horizontal="left" vertical="center" wrapText="1"/>
      <protection/>
    </xf>
    <xf numFmtId="49" fontId="15" fillId="0" borderId="10" xfId="54" applyNumberFormat="1" applyFont="1" applyBorder="1" applyAlignment="1">
      <alignment horizontal="center" vertical="center" wrapText="1"/>
      <protection/>
    </xf>
    <xf numFmtId="49" fontId="7" fillId="0" borderId="11" xfId="58" applyNumberFormat="1" applyFont="1" applyFill="1" applyBorder="1" applyAlignment="1">
      <alignment horizontal="center" vertical="center" wrapText="1"/>
      <protection/>
    </xf>
    <xf numFmtId="0" fontId="19" fillId="0" borderId="0" xfId="60" applyFont="1" applyAlignment="1">
      <alignment horizontal="center" vertical="center" wrapText="1"/>
      <protection/>
    </xf>
    <xf numFmtId="0" fontId="16" fillId="0" borderId="0" xfId="60" applyFont="1" applyBorder="1" applyAlignment="1">
      <alignment horizontal="left"/>
      <protection/>
    </xf>
    <xf numFmtId="0" fontId="16" fillId="0" borderId="0" xfId="60" applyFont="1" applyAlignment="1">
      <alignment wrapText="1"/>
      <protection/>
    </xf>
    <xf numFmtId="0" fontId="16" fillId="0" borderId="0" xfId="60" applyFont="1">
      <alignment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16" fillId="0" borderId="0" xfId="60" applyFont="1" applyAlignment="1">
      <alignment vertical="center" wrapText="1"/>
      <protection/>
    </xf>
    <xf numFmtId="1" fontId="16" fillId="0" borderId="0" xfId="60" applyNumberFormat="1" applyFont="1" applyBorder="1" applyAlignment="1">
      <alignment horizontal="center" vertical="center" wrapText="1"/>
      <protection/>
    </xf>
    <xf numFmtId="0" fontId="1" fillId="0" borderId="0" xfId="60" applyFont="1" applyBorder="1" applyAlignment="1">
      <alignment wrapText="1"/>
      <protection/>
    </xf>
    <xf numFmtId="2" fontId="9" fillId="0" borderId="10" xfId="64" applyNumberFormat="1" applyFont="1" applyFill="1" applyBorder="1" applyAlignment="1">
      <alignment horizontal="center" vertical="center" textRotation="90" wrapText="1"/>
      <protection/>
    </xf>
    <xf numFmtId="2" fontId="9" fillId="0" borderId="10" xfId="64" applyNumberFormat="1" applyFont="1" applyFill="1" applyBorder="1" applyAlignment="1">
      <alignment horizontal="center" vertical="center" wrapText="1"/>
      <protection/>
    </xf>
    <xf numFmtId="49" fontId="7" fillId="0" borderId="10" xfId="67" applyNumberFormat="1" applyFont="1" applyFill="1" applyBorder="1" applyAlignment="1">
      <alignment horizontal="center" vertical="center" wrapText="1"/>
      <protection/>
    </xf>
    <xf numFmtId="0" fontId="10" fillId="0" borderId="10" xfId="67" applyFont="1" applyFill="1" applyBorder="1" applyAlignment="1">
      <alignment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/>
      <protection/>
    </xf>
    <xf numFmtId="49" fontId="7" fillId="0" borderId="13" xfId="58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34" borderId="10" xfId="54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49" fontId="7" fillId="0" borderId="14" xfId="5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10" fillId="0" borderId="12" xfId="58" applyFont="1" applyBorder="1" applyAlignment="1">
      <alignment vertical="center" wrapText="1"/>
      <protection/>
    </xf>
    <xf numFmtId="0" fontId="10" fillId="33" borderId="11" xfId="58" applyFont="1" applyFill="1" applyBorder="1" applyAlignment="1">
      <alignment horizontal="left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49" fontId="7" fillId="0" borderId="10" xfId="58" applyNumberFormat="1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14" fillId="0" borderId="11" xfId="54" applyFont="1" applyFill="1" applyBorder="1" applyAlignment="1">
      <alignment horizontal="left" vertical="center" wrapText="1"/>
      <protection/>
    </xf>
    <xf numFmtId="0" fontId="10" fillId="0" borderId="12" xfId="58" applyFont="1" applyFill="1" applyBorder="1" applyAlignment="1">
      <alignment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0" xfId="61" applyFont="1" applyFill="1" applyBorder="1" applyAlignment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0" fontId="10" fillId="0" borderId="10" xfId="68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6" fillId="0" borderId="14" xfId="60" applyFont="1" applyBorder="1" applyAlignment="1">
      <alignment horizontal="center" vertical="center"/>
      <protection/>
    </xf>
    <xf numFmtId="165" fontId="8" fillId="0" borderId="14" xfId="64" applyNumberFormat="1" applyFont="1" applyFill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/>
      <protection/>
    </xf>
    <xf numFmtId="0" fontId="11" fillId="0" borderId="10" xfId="67" applyFont="1" applyFill="1" applyBorder="1" applyAlignment="1">
      <alignment horizontal="center" vertical="center"/>
      <protection/>
    </xf>
    <xf numFmtId="166" fontId="8" fillId="0" borderId="10" xfId="65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>
      <alignment horizontal="center" vertical="center"/>
    </xf>
    <xf numFmtId="165" fontId="8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165" fontId="3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vertical="center" textRotation="90" wrapText="1"/>
      <protection/>
    </xf>
    <xf numFmtId="0" fontId="10" fillId="0" borderId="10" xfId="62" applyFont="1" applyFill="1" applyBorder="1" applyAlignment="1">
      <alignment horizontal="center" vertical="center" textRotation="90" wrapText="1"/>
      <protection/>
    </xf>
    <xf numFmtId="0" fontId="26" fillId="0" borderId="0" xfId="60" applyFont="1" applyAlignment="1">
      <alignment horizontal="center" vertical="center" wrapText="1"/>
      <protection/>
    </xf>
    <xf numFmtId="0" fontId="27" fillId="0" borderId="0" xfId="60" applyFont="1">
      <alignment/>
      <protection/>
    </xf>
    <xf numFmtId="0" fontId="28" fillId="0" borderId="0" xfId="0" applyFont="1" applyAlignment="1">
      <alignment/>
    </xf>
    <xf numFmtId="166" fontId="9" fillId="0" borderId="10" xfId="65" applyNumberFormat="1" applyFont="1" applyFill="1" applyBorder="1" applyAlignment="1">
      <alignment horizontal="center" vertical="center" wrapText="1"/>
      <protection/>
    </xf>
    <xf numFmtId="165" fontId="9" fillId="0" borderId="10" xfId="65" applyNumberFormat="1" applyFont="1" applyFill="1" applyBorder="1" applyAlignment="1">
      <alignment horizontal="center" vertical="center" wrapText="1"/>
      <protection/>
    </xf>
    <xf numFmtId="165" fontId="4" fillId="0" borderId="10" xfId="65" applyNumberFormat="1" applyFont="1" applyFill="1" applyBorder="1" applyAlignment="1">
      <alignment horizontal="center" vertical="center" wrapText="1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49" fontId="10" fillId="0" borderId="10" xfId="33" applyNumberFormat="1" applyFont="1" applyBorder="1" applyAlignment="1">
      <alignment horizontal="left" vertical="center" wrapText="1"/>
      <protection/>
    </xf>
    <xf numFmtId="49" fontId="11" fillId="0" borderId="10" xfId="33" applyNumberFormat="1" applyFont="1" applyBorder="1" applyAlignment="1">
      <alignment horizontal="center" vertical="center" wrapText="1"/>
      <protection/>
    </xf>
    <xf numFmtId="165" fontId="11" fillId="0" borderId="14" xfId="64" applyNumberFormat="1" applyFont="1" applyFill="1" applyBorder="1" applyAlignment="1">
      <alignment horizontal="center" vertical="center" wrapText="1"/>
      <protection/>
    </xf>
    <xf numFmtId="0" fontId="10" fillId="34" borderId="10" xfId="58" applyFont="1" applyFill="1" applyBorder="1" applyAlignment="1">
      <alignment horizontal="left" vertical="center" wrapText="1"/>
      <protection/>
    </xf>
    <xf numFmtId="0" fontId="11" fillId="34" borderId="10" xfId="58" applyFont="1" applyFill="1" applyBorder="1" applyAlignment="1">
      <alignment horizontal="center" vertical="center" wrapText="1"/>
      <protection/>
    </xf>
    <xf numFmtId="49" fontId="7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165" fontId="11" fillId="34" borderId="14" xfId="64" applyNumberFormat="1" applyFont="1" applyFill="1" applyBorder="1" applyAlignment="1">
      <alignment horizontal="center" vertical="center" wrapText="1"/>
      <protection/>
    </xf>
    <xf numFmtId="166" fontId="9" fillId="34" borderId="10" xfId="65" applyNumberFormat="1" applyFont="1" applyFill="1" applyBorder="1" applyAlignment="1">
      <alignment horizontal="center" vertical="center" wrapText="1"/>
      <protection/>
    </xf>
    <xf numFmtId="165" fontId="9" fillId="34" borderId="10" xfId="65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165" fontId="4" fillId="34" borderId="10" xfId="65" applyNumberFormat="1" applyFont="1" applyFill="1" applyBorder="1" applyAlignment="1">
      <alignment horizontal="center" vertical="center" wrapText="1"/>
      <protection/>
    </xf>
    <xf numFmtId="0" fontId="9" fillId="34" borderId="0" xfId="60" applyFont="1" applyFill="1">
      <alignment/>
      <protection/>
    </xf>
    <xf numFmtId="0" fontId="9" fillId="34" borderId="0" xfId="60" applyFont="1" applyFill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left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49" fontId="7" fillId="0" borderId="13" xfId="58" applyNumberFormat="1" applyFont="1" applyFill="1" applyBorder="1" applyAlignment="1">
      <alignment horizontal="center" vertical="center"/>
      <protection/>
    </xf>
    <xf numFmtId="0" fontId="10" fillId="0" borderId="16" xfId="58" applyFont="1" applyFill="1" applyBorder="1" applyAlignment="1">
      <alignment horizontal="left" vertical="center" wrapText="1"/>
      <protection/>
    </xf>
    <xf numFmtId="0" fontId="11" fillId="0" borderId="16" xfId="58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textRotation="90" wrapText="1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23" fillId="0" borderId="0" xfId="60" applyFont="1" applyBorder="1" applyAlignment="1">
      <alignment horizontal="center"/>
      <protection/>
    </xf>
    <xf numFmtId="2" fontId="3" fillId="0" borderId="10" xfId="60" applyNumberFormat="1" applyFont="1" applyFill="1" applyBorder="1" applyAlignment="1">
      <alignment horizontal="center" vertical="center" textRotation="90" wrapText="1"/>
      <protection/>
    </xf>
    <xf numFmtId="0" fontId="25" fillId="0" borderId="0" xfId="60" applyFont="1" applyBorder="1" applyAlignment="1">
      <alignment horizontal="left" vertical="center" wrapText="1"/>
      <protection/>
    </xf>
    <xf numFmtId="0" fontId="25" fillId="0" borderId="0" xfId="60" applyFont="1" applyBorder="1" applyAlignment="1">
      <alignment horizontal="right" vertical="center"/>
      <protection/>
    </xf>
    <xf numFmtId="0" fontId="16" fillId="0" borderId="0" xfId="60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0" fontId="25" fillId="0" borderId="17" xfId="60" applyFont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8" fillId="0" borderId="0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 vertical="center" textRotation="90" wrapText="1"/>
      <protection/>
    </xf>
    <xf numFmtId="0" fontId="3" fillId="0" borderId="14" xfId="60" applyFont="1" applyBorder="1" applyAlignment="1">
      <alignment horizontal="center" vertical="center" textRotation="90" wrapText="1"/>
      <protection/>
    </xf>
    <xf numFmtId="0" fontId="26" fillId="0" borderId="0" xfId="60" applyFont="1" applyBorder="1" applyAlignment="1">
      <alignment horizontal="center" vertical="center" wrapText="1"/>
      <protection/>
    </xf>
    <xf numFmtId="0" fontId="29" fillId="0" borderId="0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0" fontId="25" fillId="0" borderId="20" xfId="60" applyFont="1" applyBorder="1" applyAlignment="1">
      <alignment horizontal="left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Выездка ноябрь 2010 г." xfId="57"/>
    <cellStyle name="Обычный 3" xfId="58"/>
    <cellStyle name="Обычный 4" xfId="59"/>
    <cellStyle name="Обычный_Выездка" xfId="60"/>
    <cellStyle name="Обычный_Выездка 1 (version 2)" xfId="61"/>
    <cellStyle name="Обычный_Выездка 2" xfId="62"/>
    <cellStyle name="Обычный_Выездка 3" xfId="63"/>
    <cellStyle name="Обычный_Измайлово-2003" xfId="64"/>
    <cellStyle name="Обычный_Измайлово-2003 2" xfId="65"/>
    <cellStyle name="Обычный_Кубок Акрона" xfId="66"/>
    <cellStyle name="Обычный_Россия (В) юниоры 2" xfId="67"/>
    <cellStyle name="Обычный_ЧМ выездка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2</xdr:col>
      <xdr:colOff>114300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007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0</xdr:row>
      <xdr:rowOff>542925</xdr:rowOff>
    </xdr:from>
    <xdr:to>
      <xdr:col>18</xdr:col>
      <xdr:colOff>438150</xdr:colOff>
      <xdr:row>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542925"/>
          <a:ext cx="1257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266700</xdr:rowOff>
    </xdr:from>
    <xdr:to>
      <xdr:col>2</xdr:col>
      <xdr:colOff>95250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0</xdr:row>
      <xdr:rowOff>342900</xdr:rowOff>
    </xdr:from>
    <xdr:to>
      <xdr:col>18</xdr:col>
      <xdr:colOff>76200</xdr:colOff>
      <xdr:row>3</xdr:row>
      <xdr:rowOff>247650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3429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2</xdr:col>
      <xdr:colOff>114300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00050"/>
          <a:ext cx="141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0</xdr:row>
      <xdr:rowOff>400050</xdr:rowOff>
    </xdr:from>
    <xdr:to>
      <xdr:col>18</xdr:col>
      <xdr:colOff>438150</xdr:colOff>
      <xdr:row>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40005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</xdr:col>
      <xdr:colOff>1028700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0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0</xdr:rowOff>
    </xdr:from>
    <xdr:to>
      <xdr:col>18</xdr:col>
      <xdr:colOff>438150</xdr:colOff>
      <xdr:row>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38100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22"/>
  <sheetViews>
    <sheetView view="pageBreakPreview" zoomScaleSheetLayoutView="100" zoomScalePageLayoutView="0" workbookViewId="0" topLeftCell="A13">
      <selection activeCell="D6" sqref="D1:D16384"/>
    </sheetView>
  </sheetViews>
  <sheetFormatPr defaultColWidth="9.00390625" defaultRowHeight="12.75"/>
  <cols>
    <col min="1" max="1" width="5.25390625" style="4" customWidth="1"/>
    <col min="2" max="2" width="13.25390625" style="2" customWidth="1"/>
    <col min="3" max="3" width="6.625" style="2" customWidth="1"/>
    <col min="4" max="4" width="9.125" style="2" hidden="1" customWidth="1"/>
    <col min="5" max="5" width="21.875" style="2" customWidth="1"/>
    <col min="6" max="6" width="11.625" style="2" customWidth="1"/>
    <col min="7" max="7" width="13.00390625" style="2" customWidth="1"/>
    <col min="8" max="8" width="6.25390625" style="4" customWidth="1"/>
    <col min="9" max="9" width="8.625" style="4" customWidth="1"/>
    <col min="10" max="10" width="4.875" style="4" customWidth="1"/>
    <col min="11" max="11" width="6.125" style="4" customWidth="1"/>
    <col min="12" max="12" width="8.00390625" style="4" customWidth="1"/>
    <col min="13" max="13" width="5.00390625" style="4" customWidth="1"/>
    <col min="14" max="14" width="6.125" style="4" customWidth="1"/>
    <col min="15" max="15" width="8.00390625" style="4" customWidth="1"/>
    <col min="16" max="16" width="5.00390625" style="4" customWidth="1"/>
    <col min="17" max="18" width="4.25390625" style="4" customWidth="1"/>
    <col min="19" max="20" width="8.00390625" style="4" customWidth="1"/>
    <col min="21" max="16384" width="9.125" style="4" customWidth="1"/>
  </cols>
  <sheetData>
    <row r="1" spans="1:25" ht="47.25" customHeight="1">
      <c r="A1" s="138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34"/>
      <c r="V1" s="34"/>
      <c r="W1" s="34"/>
      <c r="X1" s="34"/>
      <c r="Y1" s="34"/>
    </row>
    <row r="2" spans="1:20" ht="1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21" customHeight="1">
      <c r="A3" s="140" t="s">
        <v>79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27.75" customHeight="1">
      <c r="A4" s="141" t="s">
        <v>71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s="1" customFormat="1" ht="27" customHeight="1">
      <c r="A5" s="128" t="s">
        <v>218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s="37" customFormat="1" ht="21" customHeight="1">
      <c r="A6" s="51" t="s">
        <v>80</v>
      </c>
      <c r="B6" s="51"/>
      <c r="C6" s="51"/>
      <c r="D6" s="51"/>
      <c r="E6" s="51"/>
      <c r="F6" s="35"/>
      <c r="G6" s="36"/>
      <c r="Q6" s="142" t="s">
        <v>201</v>
      </c>
      <c r="R6" s="142"/>
      <c r="S6" s="142"/>
      <c r="T6" s="142"/>
    </row>
    <row r="7" spans="1:20" s="5" customFormat="1" ht="24" customHeight="1">
      <c r="A7" s="144" t="s">
        <v>81</v>
      </c>
      <c r="B7" s="125" t="s">
        <v>1</v>
      </c>
      <c r="C7" s="126" t="s">
        <v>2</v>
      </c>
      <c r="D7" s="126" t="s">
        <v>69</v>
      </c>
      <c r="E7" s="125" t="s">
        <v>3</v>
      </c>
      <c r="F7" s="127" t="s">
        <v>70</v>
      </c>
      <c r="G7" s="127" t="s">
        <v>4</v>
      </c>
      <c r="H7" s="135" t="s">
        <v>82</v>
      </c>
      <c r="I7" s="135"/>
      <c r="J7" s="135"/>
      <c r="K7" s="136" t="s">
        <v>83</v>
      </c>
      <c r="L7" s="136"/>
      <c r="M7" s="136"/>
      <c r="N7" s="135" t="s">
        <v>84</v>
      </c>
      <c r="O7" s="135"/>
      <c r="P7" s="135"/>
      <c r="Q7" s="137" t="s">
        <v>85</v>
      </c>
      <c r="R7" s="137"/>
      <c r="S7" s="143" t="s">
        <v>86</v>
      </c>
      <c r="T7" s="129" t="s">
        <v>87</v>
      </c>
    </row>
    <row r="8" spans="1:20" s="5" customFormat="1" ht="42.75" customHeight="1">
      <c r="A8" s="144"/>
      <c r="B8" s="125"/>
      <c r="C8" s="126"/>
      <c r="D8" s="126"/>
      <c r="E8" s="125"/>
      <c r="F8" s="127"/>
      <c r="G8" s="127"/>
      <c r="H8" s="45" t="s">
        <v>92</v>
      </c>
      <c r="I8" s="46" t="s">
        <v>88</v>
      </c>
      <c r="J8" s="45" t="s">
        <v>81</v>
      </c>
      <c r="K8" s="45" t="s">
        <v>92</v>
      </c>
      <c r="L8" s="46" t="s">
        <v>88</v>
      </c>
      <c r="M8" s="45" t="s">
        <v>81</v>
      </c>
      <c r="N8" s="45" t="s">
        <v>92</v>
      </c>
      <c r="O8" s="46" t="s">
        <v>88</v>
      </c>
      <c r="P8" s="45" t="s">
        <v>81</v>
      </c>
      <c r="Q8" s="96" t="s">
        <v>209</v>
      </c>
      <c r="R8" s="97" t="s">
        <v>210</v>
      </c>
      <c r="S8" s="143"/>
      <c r="T8" s="129"/>
    </row>
    <row r="9" spans="1:25" s="38" customFormat="1" ht="46.5" customHeight="1">
      <c r="A9" s="87">
        <v>1</v>
      </c>
      <c r="B9" s="6" t="s">
        <v>47</v>
      </c>
      <c r="C9" s="13" t="s">
        <v>6</v>
      </c>
      <c r="D9" s="15" t="s">
        <v>48</v>
      </c>
      <c r="E9" s="9" t="s">
        <v>49</v>
      </c>
      <c r="F9" s="14" t="s">
        <v>50</v>
      </c>
      <c r="G9" s="7" t="s">
        <v>51</v>
      </c>
      <c r="H9" s="88">
        <v>334</v>
      </c>
      <c r="I9" s="91">
        <f>H9/5-IF($Q9=1,0.5,IF($Q9=2,1.5,0))</f>
        <v>66.3</v>
      </c>
      <c r="J9" s="92">
        <f aca="true" t="shared" si="0" ref="J9:J14">RANK(I9,I$9:I$16,0)</f>
        <v>1</v>
      </c>
      <c r="K9" s="93">
        <v>324.5</v>
      </c>
      <c r="L9" s="91">
        <f>K9/5-IF($Q9=1,0.5,IF($Q9=2,1.5,0))</f>
        <v>64.4</v>
      </c>
      <c r="M9" s="92">
        <f aca="true" t="shared" si="1" ref="M9:M14">RANK(L9,L$9:L$16,0)</f>
        <v>1</v>
      </c>
      <c r="N9" s="93">
        <v>335</v>
      </c>
      <c r="O9" s="91">
        <f>N9/5-IF($Q9=1,0.5,IF($Q9=2,1.5,0))</f>
        <v>66.5</v>
      </c>
      <c r="P9" s="92">
        <f aca="true" t="shared" si="2" ref="P9:P14">RANK(O9,O$9:O$16,0)</f>
        <v>1</v>
      </c>
      <c r="Q9" s="94">
        <v>1</v>
      </c>
      <c r="R9" s="94"/>
      <c r="S9" s="95">
        <f aca="true" t="shared" si="3" ref="S9:S14">N9+K9+H9</f>
        <v>993.5</v>
      </c>
      <c r="T9" s="91">
        <f aca="true" t="shared" si="4" ref="T9:T14">ROUND(SUM(I9,L9,O9)/3,3)</f>
        <v>65.733</v>
      </c>
      <c r="U9" s="5"/>
      <c r="V9" s="5"/>
      <c r="W9" s="5"/>
      <c r="X9" s="5"/>
      <c r="Y9" s="5"/>
    </row>
    <row r="10" spans="1:20" s="5" customFormat="1" ht="46.5" customHeight="1">
      <c r="A10" s="87">
        <v>2</v>
      </c>
      <c r="B10" s="6" t="s">
        <v>136</v>
      </c>
      <c r="C10" s="13" t="s">
        <v>21</v>
      </c>
      <c r="D10" s="32" t="s">
        <v>130</v>
      </c>
      <c r="E10" s="29" t="s">
        <v>131</v>
      </c>
      <c r="F10" s="30" t="s">
        <v>132</v>
      </c>
      <c r="G10" s="30" t="s">
        <v>12</v>
      </c>
      <c r="H10" s="88">
        <v>315</v>
      </c>
      <c r="I10" s="91">
        <f>H10/5-IF($R10=1,0.5,IF($R10=2,1.5,0))</f>
        <v>63</v>
      </c>
      <c r="J10" s="92">
        <f t="shared" si="0"/>
        <v>3</v>
      </c>
      <c r="K10" s="93">
        <v>320</v>
      </c>
      <c r="L10" s="91">
        <f>K10/5-IF($R10=1,0.5,IF($R10=2,1.5,0))</f>
        <v>64</v>
      </c>
      <c r="M10" s="92">
        <f t="shared" si="1"/>
        <v>2</v>
      </c>
      <c r="N10" s="93">
        <v>331</v>
      </c>
      <c r="O10" s="91">
        <f>N10/5-IF($R10=1,0.5,IF($R10=2,1.5,0))</f>
        <v>66.2</v>
      </c>
      <c r="P10" s="92">
        <f t="shared" si="2"/>
        <v>2</v>
      </c>
      <c r="Q10" s="94"/>
      <c r="R10" s="94"/>
      <c r="S10" s="95">
        <f t="shared" si="3"/>
        <v>966</v>
      </c>
      <c r="T10" s="91">
        <f t="shared" si="4"/>
        <v>64.4</v>
      </c>
    </row>
    <row r="11" spans="1:20" s="38" customFormat="1" ht="46.5" customHeight="1">
      <c r="A11" s="89">
        <v>3</v>
      </c>
      <c r="B11" s="6" t="s">
        <v>5</v>
      </c>
      <c r="C11" s="7" t="s">
        <v>6</v>
      </c>
      <c r="D11" s="8" t="s">
        <v>7</v>
      </c>
      <c r="E11" s="9" t="s">
        <v>8</v>
      </c>
      <c r="F11" s="10" t="s">
        <v>9</v>
      </c>
      <c r="G11" s="7" t="s">
        <v>108</v>
      </c>
      <c r="H11" s="88">
        <v>317.5</v>
      </c>
      <c r="I11" s="91">
        <f>H11/5-IF($R11=1,0.5,IF($R11=2,1.5,0))</f>
        <v>63.5</v>
      </c>
      <c r="J11" s="92">
        <f t="shared" si="0"/>
        <v>2</v>
      </c>
      <c r="K11" s="93">
        <v>313</v>
      </c>
      <c r="L11" s="91">
        <f>K11/5-IF($R11=1,0.5,IF($R11=2,1.5,0))</f>
        <v>62.6</v>
      </c>
      <c r="M11" s="92">
        <f t="shared" si="1"/>
        <v>3</v>
      </c>
      <c r="N11" s="93">
        <v>322.5</v>
      </c>
      <c r="O11" s="91">
        <f>N11/5-IF($R11=1,0.5,IF($R11=2,1.5,0))</f>
        <v>64.5</v>
      </c>
      <c r="P11" s="92">
        <f t="shared" si="2"/>
        <v>3</v>
      </c>
      <c r="Q11" s="94"/>
      <c r="R11" s="94"/>
      <c r="S11" s="95">
        <f t="shared" si="3"/>
        <v>953</v>
      </c>
      <c r="T11" s="91">
        <f t="shared" si="4"/>
        <v>63.533</v>
      </c>
    </row>
    <row r="12" spans="1:25" s="5" customFormat="1" ht="46.5" customHeight="1">
      <c r="A12" s="89">
        <v>4</v>
      </c>
      <c r="B12" s="22" t="s">
        <v>129</v>
      </c>
      <c r="C12" s="23" t="s">
        <v>21</v>
      </c>
      <c r="D12" s="61" t="s">
        <v>72</v>
      </c>
      <c r="E12" s="29" t="s">
        <v>137</v>
      </c>
      <c r="F12" s="30" t="s">
        <v>128</v>
      </c>
      <c r="G12" s="30" t="s">
        <v>12</v>
      </c>
      <c r="H12" s="88">
        <v>300</v>
      </c>
      <c r="I12" s="91">
        <f>H12/5-IF($R12=1,0.5,IF($R12=2,1.5,0))</f>
        <v>60</v>
      </c>
      <c r="J12" s="92">
        <f t="shared" si="0"/>
        <v>5</v>
      </c>
      <c r="K12" s="93">
        <v>293</v>
      </c>
      <c r="L12" s="91">
        <f>K12/5-IF($R12=1,0.5,IF($R12=2,1.5,0))</f>
        <v>58.6</v>
      </c>
      <c r="M12" s="92">
        <f t="shared" si="1"/>
        <v>4</v>
      </c>
      <c r="N12" s="93">
        <v>306</v>
      </c>
      <c r="O12" s="91">
        <f>N12/5-IF($R12=1,0.5,IF($R12=2,1.5,0))</f>
        <v>61.2</v>
      </c>
      <c r="P12" s="92">
        <f t="shared" si="2"/>
        <v>4</v>
      </c>
      <c r="Q12" s="94"/>
      <c r="R12" s="94"/>
      <c r="S12" s="95">
        <f t="shared" si="3"/>
        <v>899</v>
      </c>
      <c r="T12" s="91">
        <f t="shared" si="4"/>
        <v>59.933</v>
      </c>
      <c r="U12" s="38"/>
      <c r="V12" s="38"/>
      <c r="W12" s="38"/>
      <c r="X12" s="38"/>
      <c r="Y12" s="38"/>
    </row>
    <row r="13" spans="1:20" s="5" customFormat="1" ht="46.5" customHeight="1">
      <c r="A13" s="87">
        <v>5</v>
      </c>
      <c r="B13" s="6" t="s">
        <v>57</v>
      </c>
      <c r="C13" s="13" t="s">
        <v>21</v>
      </c>
      <c r="D13" s="32" t="s">
        <v>133</v>
      </c>
      <c r="E13" s="29" t="s">
        <v>134</v>
      </c>
      <c r="F13" s="30" t="s">
        <v>135</v>
      </c>
      <c r="G13" s="30" t="s">
        <v>12</v>
      </c>
      <c r="H13" s="88">
        <v>296.5</v>
      </c>
      <c r="I13" s="91">
        <f>H13/5-IF($R13=1,0.5,IF($R13=2,1.5,0))</f>
        <v>59.3</v>
      </c>
      <c r="J13" s="92">
        <f t="shared" si="0"/>
        <v>6</v>
      </c>
      <c r="K13" s="93">
        <v>291</v>
      </c>
      <c r="L13" s="91">
        <f>K13/5-IF($R13=1,0.5,IF($R13=2,1.5,0))</f>
        <v>58.2</v>
      </c>
      <c r="M13" s="92">
        <f t="shared" si="1"/>
        <v>5</v>
      </c>
      <c r="N13" s="93">
        <v>297.5</v>
      </c>
      <c r="O13" s="91">
        <f>N13/5-IF($R13=1,0.5,IF($R13=2,1.5,0))</f>
        <v>59.5</v>
      </c>
      <c r="P13" s="92">
        <f t="shared" si="2"/>
        <v>6</v>
      </c>
      <c r="Q13" s="94"/>
      <c r="R13" s="94"/>
      <c r="S13" s="95">
        <f t="shared" si="3"/>
        <v>885</v>
      </c>
      <c r="T13" s="91">
        <f t="shared" si="4"/>
        <v>59</v>
      </c>
    </row>
    <row r="14" spans="1:25" s="38" customFormat="1" ht="46.5" customHeight="1">
      <c r="A14" s="87">
        <v>6</v>
      </c>
      <c r="B14" s="53" t="s">
        <v>123</v>
      </c>
      <c r="C14" s="54" t="s">
        <v>6</v>
      </c>
      <c r="D14" s="68" t="s">
        <v>149</v>
      </c>
      <c r="E14" s="55" t="s">
        <v>124</v>
      </c>
      <c r="F14" s="58" t="s">
        <v>64</v>
      </c>
      <c r="G14" s="7" t="s">
        <v>122</v>
      </c>
      <c r="H14" s="88">
        <v>307.5</v>
      </c>
      <c r="I14" s="91">
        <f>H14/5-IF($R14=1,0.5,IF($R14=2,1.5,0))</f>
        <v>61.5</v>
      </c>
      <c r="J14" s="92">
        <f t="shared" si="0"/>
        <v>4</v>
      </c>
      <c r="K14" s="93">
        <v>278.5</v>
      </c>
      <c r="L14" s="91">
        <f>K14/5-IF($R14=1,0.5,IF($R14=2,1.5,0))</f>
        <v>55.7</v>
      </c>
      <c r="M14" s="92">
        <f t="shared" si="1"/>
        <v>6</v>
      </c>
      <c r="N14" s="93">
        <v>298</v>
      </c>
      <c r="O14" s="91">
        <f>N14/5-IF($R14=1,0.5,IF($R14=2,1.5,0))</f>
        <v>59.6</v>
      </c>
      <c r="P14" s="92">
        <f t="shared" si="2"/>
        <v>5</v>
      </c>
      <c r="Q14" s="94"/>
      <c r="R14" s="94"/>
      <c r="S14" s="95">
        <f t="shared" si="3"/>
        <v>884</v>
      </c>
      <c r="T14" s="91">
        <f t="shared" si="4"/>
        <v>58.933</v>
      </c>
      <c r="U14" s="5"/>
      <c r="V14" s="5"/>
      <c r="W14" s="5"/>
      <c r="X14" s="5"/>
      <c r="Y14" s="5"/>
    </row>
    <row r="15" spans="1:20" s="38" customFormat="1" ht="24" customHeight="1">
      <c r="A15" s="39"/>
      <c r="B15" s="130" t="s">
        <v>89</v>
      </c>
      <c r="C15" s="130"/>
      <c r="D15" s="40"/>
      <c r="E15" s="131" t="s">
        <v>233</v>
      </c>
      <c r="F15" s="131"/>
      <c r="G15" s="131"/>
      <c r="H15" s="41"/>
      <c r="I15" s="132" t="s">
        <v>52</v>
      </c>
      <c r="J15" s="132"/>
      <c r="K15" s="132"/>
      <c r="L15" s="132"/>
      <c r="M15" s="132"/>
      <c r="N15" s="132"/>
      <c r="O15" s="42"/>
      <c r="P15" s="39"/>
      <c r="Q15" s="133"/>
      <c r="R15" s="133"/>
      <c r="S15" s="133"/>
      <c r="T15" s="43"/>
    </row>
    <row r="16" spans="1:20" s="5" customFormat="1" ht="24" customHeight="1">
      <c r="A16" s="4"/>
      <c r="B16" s="134" t="s">
        <v>90</v>
      </c>
      <c r="C16" s="134"/>
      <c r="D16" s="44"/>
      <c r="E16" s="131" t="s">
        <v>91</v>
      </c>
      <c r="F16" s="131"/>
      <c r="G16" s="13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5" customFormat="1" ht="24" customHeight="1">
      <c r="A17" s="4"/>
      <c r="B17" s="2"/>
      <c r="C17" s="2"/>
      <c r="D17" s="2"/>
      <c r="E17" s="2"/>
      <c r="F17" s="2"/>
      <c r="G17" s="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5" customFormat="1" ht="24" customHeight="1">
      <c r="A18" s="4"/>
      <c r="B18" s="2"/>
      <c r="C18" s="2"/>
      <c r="D18" s="2"/>
      <c r="E18" s="2"/>
      <c r="F18" s="2"/>
      <c r="G18" s="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5" customFormat="1" ht="24" customHeight="1">
      <c r="A19" s="4"/>
      <c r="B19" s="2"/>
      <c r="C19" s="2"/>
      <c r="D19" s="2"/>
      <c r="E19" s="2"/>
      <c r="F19" s="2"/>
      <c r="G19" s="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5" customFormat="1" ht="24" customHeight="1">
      <c r="A20" s="4"/>
      <c r="B20" s="2"/>
      <c r="C20" s="2"/>
      <c r="D20" s="2"/>
      <c r="E20" s="2"/>
      <c r="F20" s="2"/>
      <c r="G20" s="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38" customFormat="1" ht="24" customHeight="1">
      <c r="A21" s="4"/>
      <c r="B21" s="2"/>
      <c r="C21" s="2"/>
      <c r="D21" s="2"/>
      <c r="E21" s="2"/>
      <c r="F21" s="2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39" customFormat="1" ht="20.25" customHeight="1">
      <c r="A22" s="4"/>
      <c r="B22" s="2"/>
      <c r="C22" s="2"/>
      <c r="D22" s="2"/>
      <c r="E22" s="2"/>
      <c r="F22" s="2"/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</sheetData>
  <sheetProtection selectLockedCells="1" selectUnlockedCells="1"/>
  <mergeCells count="25">
    <mergeCell ref="A1:T1"/>
    <mergeCell ref="A2:T2"/>
    <mergeCell ref="A3:T3"/>
    <mergeCell ref="A4:T4"/>
    <mergeCell ref="Q6:T6"/>
    <mergeCell ref="N7:P7"/>
    <mergeCell ref="S7:S8"/>
    <mergeCell ref="A7:A8"/>
    <mergeCell ref="B16:C16"/>
    <mergeCell ref="E16:G16"/>
    <mergeCell ref="G7:G8"/>
    <mergeCell ref="H7:J7"/>
    <mergeCell ref="K7:M7"/>
    <mergeCell ref="B7:B8"/>
    <mergeCell ref="C7:C8"/>
    <mergeCell ref="D7:D8"/>
    <mergeCell ref="E7:E8"/>
    <mergeCell ref="F7:F8"/>
    <mergeCell ref="A5:T5"/>
    <mergeCell ref="T7:T8"/>
    <mergeCell ref="B15:C15"/>
    <mergeCell ref="E15:G15"/>
    <mergeCell ref="I15:N15"/>
    <mergeCell ref="Q15:S15"/>
    <mergeCell ref="Q7:R7"/>
  </mergeCells>
  <printOptions horizontalCentered="1"/>
  <pageMargins left="0" right="0" top="0" bottom="0" header="0.5118055555555555" footer="0.5118055555555555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U33"/>
  <sheetViews>
    <sheetView view="pageBreakPreview" zoomScaleSheetLayoutView="100" zoomScalePageLayoutView="0" workbookViewId="0" topLeftCell="A14">
      <selection activeCell="D6" sqref="D1:D16384"/>
    </sheetView>
  </sheetViews>
  <sheetFormatPr defaultColWidth="9.00390625" defaultRowHeight="12.75"/>
  <cols>
    <col min="1" max="1" width="5.25390625" style="4" customWidth="1"/>
    <col min="2" max="2" width="13.25390625" style="2" customWidth="1"/>
    <col min="3" max="3" width="6.625" style="2" customWidth="1"/>
    <col min="4" max="4" width="9.125" style="2" hidden="1" customWidth="1"/>
    <col min="5" max="5" width="31.125" style="2" customWidth="1"/>
    <col min="6" max="6" width="11.625" style="2" customWidth="1"/>
    <col min="7" max="7" width="11.375" style="2" customWidth="1"/>
    <col min="8" max="8" width="6.25390625" style="4" customWidth="1"/>
    <col min="9" max="9" width="8.625" style="4" customWidth="1"/>
    <col min="10" max="10" width="4.875" style="4" customWidth="1"/>
    <col min="11" max="11" width="6.125" style="4" customWidth="1"/>
    <col min="12" max="12" width="8.00390625" style="4" customWidth="1"/>
    <col min="13" max="13" width="5.00390625" style="4" customWidth="1"/>
    <col min="14" max="14" width="6.125" style="4" customWidth="1"/>
    <col min="15" max="15" width="8.00390625" style="4" customWidth="1"/>
    <col min="16" max="16" width="5.00390625" style="4" customWidth="1"/>
    <col min="17" max="18" width="4.25390625" style="4" customWidth="1"/>
    <col min="19" max="20" width="8.00390625" style="4" customWidth="1"/>
    <col min="21" max="16384" width="9.125" style="4" customWidth="1"/>
  </cols>
  <sheetData>
    <row r="1" spans="1:255" s="100" customFormat="1" ht="36.75" customHeight="1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98"/>
      <c r="V1" s="98"/>
      <c r="W1" s="98"/>
      <c r="X1" s="98"/>
      <c r="Y1" s="98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</row>
    <row r="2" spans="1:20" ht="1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2.75" customHeight="1">
      <c r="A3" s="140" t="s">
        <v>79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20.25" customHeight="1">
      <c r="A4" s="146" t="s">
        <v>73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1" customFormat="1" ht="27" customHeight="1">
      <c r="A5" s="147" t="s">
        <v>218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37" customFormat="1" ht="21" customHeight="1">
      <c r="A6" s="51" t="s">
        <v>80</v>
      </c>
      <c r="B6" s="51"/>
      <c r="C6" s="51"/>
      <c r="D6" s="51"/>
      <c r="E6" s="51"/>
      <c r="F6" s="35"/>
      <c r="G6" s="36"/>
      <c r="Q6" s="142" t="s">
        <v>201</v>
      </c>
      <c r="R6" s="142"/>
      <c r="S6" s="142"/>
      <c r="T6" s="142"/>
    </row>
    <row r="7" spans="1:20" s="5" customFormat="1" ht="15" customHeight="1">
      <c r="A7" s="144" t="s">
        <v>81</v>
      </c>
      <c r="B7" s="125" t="s">
        <v>1</v>
      </c>
      <c r="C7" s="126" t="s">
        <v>2</v>
      </c>
      <c r="D7" s="126" t="s">
        <v>69</v>
      </c>
      <c r="E7" s="125" t="s">
        <v>3</v>
      </c>
      <c r="F7" s="127" t="s">
        <v>70</v>
      </c>
      <c r="G7" s="127" t="s">
        <v>4</v>
      </c>
      <c r="H7" s="135" t="s">
        <v>82</v>
      </c>
      <c r="I7" s="135"/>
      <c r="J7" s="135"/>
      <c r="K7" s="136" t="s">
        <v>83</v>
      </c>
      <c r="L7" s="136"/>
      <c r="M7" s="136"/>
      <c r="N7" s="135" t="s">
        <v>84</v>
      </c>
      <c r="O7" s="135"/>
      <c r="P7" s="135"/>
      <c r="Q7" s="137" t="s">
        <v>85</v>
      </c>
      <c r="R7" s="137"/>
      <c r="S7" s="143" t="s">
        <v>86</v>
      </c>
      <c r="T7" s="129" t="s">
        <v>87</v>
      </c>
    </row>
    <row r="8" spans="1:20" s="5" customFormat="1" ht="33" customHeight="1">
      <c r="A8" s="144"/>
      <c r="B8" s="125"/>
      <c r="C8" s="126"/>
      <c r="D8" s="126"/>
      <c r="E8" s="125"/>
      <c r="F8" s="127"/>
      <c r="G8" s="127"/>
      <c r="H8" s="45" t="s">
        <v>92</v>
      </c>
      <c r="I8" s="46" t="s">
        <v>88</v>
      </c>
      <c r="J8" s="45" t="s">
        <v>81</v>
      </c>
      <c r="K8" s="45" t="s">
        <v>92</v>
      </c>
      <c r="L8" s="46" t="s">
        <v>88</v>
      </c>
      <c r="M8" s="45" t="s">
        <v>81</v>
      </c>
      <c r="N8" s="45" t="s">
        <v>92</v>
      </c>
      <c r="O8" s="46" t="s">
        <v>88</v>
      </c>
      <c r="P8" s="45" t="s">
        <v>81</v>
      </c>
      <c r="Q8" s="96" t="s">
        <v>209</v>
      </c>
      <c r="R8" s="97" t="s">
        <v>210</v>
      </c>
      <c r="S8" s="143"/>
      <c r="T8" s="129"/>
    </row>
    <row r="9" spans="1:255" s="38" customFormat="1" ht="23.25" customHeight="1">
      <c r="A9" s="89">
        <v>1</v>
      </c>
      <c r="B9" s="6" t="s">
        <v>63</v>
      </c>
      <c r="C9" s="13" t="s">
        <v>6</v>
      </c>
      <c r="D9" s="15"/>
      <c r="E9" s="12" t="s">
        <v>214</v>
      </c>
      <c r="F9" s="13"/>
      <c r="G9" s="7" t="s">
        <v>122</v>
      </c>
      <c r="H9" s="107">
        <v>254.5</v>
      </c>
      <c r="I9" s="101">
        <f aca="true" t="shared" si="0" ref="I9:I25">H9/3.8-IF($Q9=1,0.5,IF($Q9=2,1.5,0))</f>
        <v>66.97368421052632</v>
      </c>
      <c r="J9" s="92">
        <f aca="true" t="shared" si="1" ref="J9:J25">RANK(I9,I$9:I$27,0)</f>
        <v>2</v>
      </c>
      <c r="K9" s="102">
        <v>249</v>
      </c>
      <c r="L9" s="101">
        <f aca="true" t="shared" si="2" ref="L9:L25">K9/3.8-IF($Q9=1,0.5,IF($Q9=2,1.5,0))</f>
        <v>65.52631578947368</v>
      </c>
      <c r="M9" s="92">
        <f aca="true" t="shared" si="3" ref="M9:M25">RANK(L9,L$9:L$27,0)</f>
        <v>2</v>
      </c>
      <c r="N9" s="102">
        <v>259</v>
      </c>
      <c r="O9" s="101">
        <f aca="true" t="shared" si="4" ref="O9:O25">N9/3.8-IF($Q9=1,0.5,IF($Q9=2,1.5,0))</f>
        <v>68.15789473684211</v>
      </c>
      <c r="P9" s="92">
        <f aca="true" t="shared" si="5" ref="P9:P25">RANK(O9,O$9:O$27,0)</f>
        <v>1</v>
      </c>
      <c r="Q9" s="94"/>
      <c r="R9" s="94"/>
      <c r="S9" s="103">
        <f aca="true" t="shared" si="6" ref="S9:S25">N9+K9+H9</f>
        <v>762.5</v>
      </c>
      <c r="T9" s="101">
        <f aca="true" t="shared" si="7" ref="T9:T25">ROUND(SUM(I9,L9,O9)/3,3)</f>
        <v>66.886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" s="5" customFormat="1" ht="23.25" customHeight="1">
      <c r="A10" s="89">
        <v>2</v>
      </c>
      <c r="B10" s="72" t="s">
        <v>115</v>
      </c>
      <c r="C10" s="30" t="s">
        <v>21</v>
      </c>
      <c r="D10" s="32" t="s">
        <v>116</v>
      </c>
      <c r="E10" s="29" t="s">
        <v>117</v>
      </c>
      <c r="F10" s="30" t="s">
        <v>242</v>
      </c>
      <c r="G10" s="30" t="s">
        <v>241</v>
      </c>
      <c r="H10" s="107">
        <v>254.5</v>
      </c>
      <c r="I10" s="101">
        <f t="shared" si="0"/>
        <v>66.97368421052632</v>
      </c>
      <c r="J10" s="92">
        <f t="shared" si="1"/>
        <v>2</v>
      </c>
      <c r="K10" s="102">
        <v>252</v>
      </c>
      <c r="L10" s="101">
        <f t="shared" si="2"/>
        <v>66.31578947368422</v>
      </c>
      <c r="M10" s="92">
        <f t="shared" si="3"/>
        <v>1</v>
      </c>
      <c r="N10" s="102">
        <v>252.5</v>
      </c>
      <c r="O10" s="101">
        <f t="shared" si="4"/>
        <v>66.44736842105263</v>
      </c>
      <c r="P10" s="92">
        <f t="shared" si="5"/>
        <v>2</v>
      </c>
      <c r="Q10" s="94"/>
      <c r="R10" s="94"/>
      <c r="S10" s="103">
        <f t="shared" si="6"/>
        <v>759</v>
      </c>
      <c r="T10" s="101">
        <f t="shared" si="7"/>
        <v>66.579</v>
      </c>
      <c r="U10" s="38"/>
      <c r="V10" s="38"/>
      <c r="W10" s="38"/>
      <c r="X10" s="38"/>
      <c r="Y10" s="38"/>
    </row>
    <row r="11" spans="1:25" s="5" customFormat="1" ht="23.25" customHeight="1">
      <c r="A11" s="89">
        <v>3</v>
      </c>
      <c r="B11" s="22" t="s">
        <v>112</v>
      </c>
      <c r="C11" s="23" t="s">
        <v>21</v>
      </c>
      <c r="D11" s="57" t="s">
        <v>113</v>
      </c>
      <c r="E11" s="70" t="s">
        <v>213</v>
      </c>
      <c r="F11" s="26" t="s">
        <v>114</v>
      </c>
      <c r="G11" s="13" t="s">
        <v>235</v>
      </c>
      <c r="H11" s="107">
        <v>259</v>
      </c>
      <c r="I11" s="101">
        <f t="shared" si="0"/>
        <v>68.15789473684211</v>
      </c>
      <c r="J11" s="92">
        <f t="shared" si="1"/>
        <v>1</v>
      </c>
      <c r="K11" s="102">
        <v>244</v>
      </c>
      <c r="L11" s="101">
        <f t="shared" si="2"/>
        <v>64.21052631578948</v>
      </c>
      <c r="M11" s="92">
        <f t="shared" si="3"/>
        <v>6</v>
      </c>
      <c r="N11" s="102">
        <v>249</v>
      </c>
      <c r="O11" s="101">
        <f t="shared" si="4"/>
        <v>65.52631578947368</v>
      </c>
      <c r="P11" s="92">
        <f t="shared" si="5"/>
        <v>6</v>
      </c>
      <c r="Q11" s="94"/>
      <c r="R11" s="94"/>
      <c r="S11" s="103">
        <f t="shared" si="6"/>
        <v>752</v>
      </c>
      <c r="T11" s="101">
        <f t="shared" si="7"/>
        <v>65.965</v>
      </c>
      <c r="U11" s="38"/>
      <c r="V11" s="38"/>
      <c r="W11" s="38"/>
      <c r="X11" s="38"/>
      <c r="Y11" s="38"/>
    </row>
    <row r="12" spans="1:25" s="5" customFormat="1" ht="23.25" customHeight="1">
      <c r="A12" s="89">
        <v>4</v>
      </c>
      <c r="B12" s="6" t="s">
        <v>29</v>
      </c>
      <c r="C12" s="13" t="s">
        <v>21</v>
      </c>
      <c r="D12" s="47" t="s">
        <v>30</v>
      </c>
      <c r="E12" s="48" t="s">
        <v>212</v>
      </c>
      <c r="F12" s="49" t="s">
        <v>31</v>
      </c>
      <c r="G12" s="7" t="s">
        <v>12</v>
      </c>
      <c r="H12" s="107">
        <v>251</v>
      </c>
      <c r="I12" s="101">
        <f t="shared" si="0"/>
        <v>66.05263157894737</v>
      </c>
      <c r="J12" s="92">
        <f t="shared" si="1"/>
        <v>5</v>
      </c>
      <c r="K12" s="102">
        <v>248.5</v>
      </c>
      <c r="L12" s="101">
        <f t="shared" si="2"/>
        <v>65.39473684210526</v>
      </c>
      <c r="M12" s="92">
        <f t="shared" si="3"/>
        <v>4</v>
      </c>
      <c r="N12" s="102">
        <v>251</v>
      </c>
      <c r="O12" s="101">
        <f t="shared" si="4"/>
        <v>66.05263157894737</v>
      </c>
      <c r="P12" s="92">
        <f t="shared" si="5"/>
        <v>4</v>
      </c>
      <c r="Q12" s="94"/>
      <c r="R12" s="94"/>
      <c r="S12" s="103">
        <f t="shared" si="6"/>
        <v>750.5</v>
      </c>
      <c r="T12" s="101">
        <f t="shared" si="7"/>
        <v>65.833</v>
      </c>
      <c r="U12" s="38"/>
      <c r="V12" s="38"/>
      <c r="W12" s="38"/>
      <c r="X12" s="38"/>
      <c r="Y12" s="38"/>
    </row>
    <row r="13" spans="1:25" s="5" customFormat="1" ht="23.25" customHeight="1">
      <c r="A13" s="89">
        <v>5</v>
      </c>
      <c r="B13" s="73" t="s">
        <v>121</v>
      </c>
      <c r="C13" s="66" t="s">
        <v>21</v>
      </c>
      <c r="D13" s="32" t="s">
        <v>173</v>
      </c>
      <c r="E13" s="16" t="s">
        <v>204</v>
      </c>
      <c r="F13" s="90" t="s">
        <v>174</v>
      </c>
      <c r="G13" s="13" t="s">
        <v>235</v>
      </c>
      <c r="H13" s="107">
        <v>250.5</v>
      </c>
      <c r="I13" s="101">
        <f t="shared" si="0"/>
        <v>65.92105263157895</v>
      </c>
      <c r="J13" s="92">
        <f t="shared" si="1"/>
        <v>6</v>
      </c>
      <c r="K13" s="102">
        <v>249</v>
      </c>
      <c r="L13" s="101">
        <f t="shared" si="2"/>
        <v>65.52631578947368</v>
      </c>
      <c r="M13" s="92">
        <f t="shared" si="3"/>
        <v>2</v>
      </c>
      <c r="N13" s="102">
        <v>251</v>
      </c>
      <c r="O13" s="101">
        <f t="shared" si="4"/>
        <v>66.05263157894737</v>
      </c>
      <c r="P13" s="92">
        <f t="shared" si="5"/>
        <v>4</v>
      </c>
      <c r="Q13" s="94"/>
      <c r="R13" s="94"/>
      <c r="S13" s="103">
        <f t="shared" si="6"/>
        <v>750.5</v>
      </c>
      <c r="T13" s="101">
        <f t="shared" si="7"/>
        <v>65.833</v>
      </c>
      <c r="U13" s="38"/>
      <c r="V13" s="38"/>
      <c r="W13" s="38"/>
      <c r="X13" s="38"/>
      <c r="Y13" s="38"/>
    </row>
    <row r="14" spans="1:25" s="5" customFormat="1" ht="23.25" customHeight="1">
      <c r="A14" s="89">
        <v>6</v>
      </c>
      <c r="B14" s="65" t="s">
        <v>203</v>
      </c>
      <c r="C14" s="24" t="s">
        <v>6</v>
      </c>
      <c r="D14" s="15" t="s">
        <v>53</v>
      </c>
      <c r="E14" s="12" t="s">
        <v>215</v>
      </c>
      <c r="F14" s="69" t="s">
        <v>54</v>
      </c>
      <c r="G14" s="13" t="s">
        <v>108</v>
      </c>
      <c r="H14" s="107">
        <v>246.5</v>
      </c>
      <c r="I14" s="101">
        <f t="shared" si="0"/>
        <v>64.86842105263158</v>
      </c>
      <c r="J14" s="92">
        <f t="shared" si="1"/>
        <v>8</v>
      </c>
      <c r="K14" s="102">
        <v>243</v>
      </c>
      <c r="L14" s="101">
        <f t="shared" si="2"/>
        <v>63.94736842105264</v>
      </c>
      <c r="M14" s="92">
        <f t="shared" si="3"/>
        <v>7</v>
      </c>
      <c r="N14" s="102">
        <v>251.5</v>
      </c>
      <c r="O14" s="101">
        <f t="shared" si="4"/>
        <v>66.1842105263158</v>
      </c>
      <c r="P14" s="92">
        <f t="shared" si="5"/>
        <v>3</v>
      </c>
      <c r="Q14" s="94"/>
      <c r="R14" s="94"/>
      <c r="S14" s="103">
        <f t="shared" si="6"/>
        <v>741</v>
      </c>
      <c r="T14" s="101">
        <f t="shared" si="7"/>
        <v>65</v>
      </c>
      <c r="U14" s="38"/>
      <c r="V14" s="38"/>
      <c r="W14" s="38"/>
      <c r="X14" s="38"/>
      <c r="Y14" s="38"/>
    </row>
    <row r="15" spans="1:25" s="5" customFormat="1" ht="23.25" customHeight="1">
      <c r="A15" s="89">
        <v>7</v>
      </c>
      <c r="B15" s="72" t="s">
        <v>138</v>
      </c>
      <c r="C15" s="30"/>
      <c r="D15" s="32" t="s">
        <v>153</v>
      </c>
      <c r="E15" s="16" t="s">
        <v>155</v>
      </c>
      <c r="F15" s="30" t="s">
        <v>154</v>
      </c>
      <c r="G15" s="30" t="s">
        <v>12</v>
      </c>
      <c r="H15" s="107">
        <v>242</v>
      </c>
      <c r="I15" s="101">
        <f t="shared" si="0"/>
        <v>63.684210526315795</v>
      </c>
      <c r="J15" s="92">
        <f t="shared" si="1"/>
        <v>9</v>
      </c>
      <c r="K15" s="102">
        <v>246.5</v>
      </c>
      <c r="L15" s="101">
        <f t="shared" si="2"/>
        <v>64.86842105263158</v>
      </c>
      <c r="M15" s="92">
        <f t="shared" si="3"/>
        <v>5</v>
      </c>
      <c r="N15" s="102">
        <v>246</v>
      </c>
      <c r="O15" s="101">
        <f t="shared" si="4"/>
        <v>64.73684210526316</v>
      </c>
      <c r="P15" s="92">
        <f t="shared" si="5"/>
        <v>7</v>
      </c>
      <c r="Q15" s="94"/>
      <c r="R15" s="94"/>
      <c r="S15" s="103">
        <f t="shared" si="6"/>
        <v>734.5</v>
      </c>
      <c r="T15" s="101">
        <f t="shared" si="7"/>
        <v>64.43</v>
      </c>
      <c r="U15" s="38"/>
      <c r="V15" s="38"/>
      <c r="W15" s="38"/>
      <c r="X15" s="38"/>
      <c r="Y15" s="38"/>
    </row>
    <row r="16" spans="1:25" s="5" customFormat="1" ht="23.25" customHeight="1">
      <c r="A16" s="89">
        <v>8</v>
      </c>
      <c r="B16" s="6" t="s">
        <v>57</v>
      </c>
      <c r="C16" s="13" t="s">
        <v>21</v>
      </c>
      <c r="D16" s="15" t="s">
        <v>55</v>
      </c>
      <c r="E16" s="21" t="s">
        <v>193</v>
      </c>
      <c r="F16" s="49" t="s">
        <v>56</v>
      </c>
      <c r="G16" s="7" t="s">
        <v>12</v>
      </c>
      <c r="H16" s="107">
        <v>252.5</v>
      </c>
      <c r="I16" s="101">
        <f t="shared" si="0"/>
        <v>66.44736842105263</v>
      </c>
      <c r="J16" s="92">
        <f t="shared" si="1"/>
        <v>4</v>
      </c>
      <c r="K16" s="102">
        <v>238.5</v>
      </c>
      <c r="L16" s="101">
        <f t="shared" si="2"/>
        <v>62.76315789473684</v>
      </c>
      <c r="M16" s="92">
        <f t="shared" si="3"/>
        <v>10</v>
      </c>
      <c r="N16" s="102">
        <v>241.5</v>
      </c>
      <c r="O16" s="101">
        <f t="shared" si="4"/>
        <v>63.55263157894737</v>
      </c>
      <c r="P16" s="92">
        <f t="shared" si="5"/>
        <v>11</v>
      </c>
      <c r="Q16" s="94"/>
      <c r="R16" s="94"/>
      <c r="S16" s="103">
        <f t="shared" si="6"/>
        <v>732.5</v>
      </c>
      <c r="T16" s="101">
        <f t="shared" si="7"/>
        <v>64.254</v>
      </c>
      <c r="U16" s="38"/>
      <c r="V16" s="38"/>
      <c r="W16" s="38"/>
      <c r="X16" s="38"/>
      <c r="Y16" s="38"/>
    </row>
    <row r="17" spans="1:25" s="5" customFormat="1" ht="23.25" customHeight="1">
      <c r="A17" s="89">
        <v>9</v>
      </c>
      <c r="B17" s="22" t="s">
        <v>112</v>
      </c>
      <c r="C17" s="23" t="s">
        <v>21</v>
      </c>
      <c r="D17" s="32" t="s">
        <v>165</v>
      </c>
      <c r="E17" s="21" t="s">
        <v>208</v>
      </c>
      <c r="F17" s="49" t="s">
        <v>166</v>
      </c>
      <c r="G17" s="13" t="s">
        <v>235</v>
      </c>
      <c r="H17" s="107">
        <v>248</v>
      </c>
      <c r="I17" s="101">
        <f t="shared" si="0"/>
        <v>65.26315789473685</v>
      </c>
      <c r="J17" s="92">
        <f t="shared" si="1"/>
        <v>7</v>
      </c>
      <c r="K17" s="102">
        <v>239.9</v>
      </c>
      <c r="L17" s="101">
        <f t="shared" si="2"/>
        <v>63.131578947368425</v>
      </c>
      <c r="M17" s="92">
        <f t="shared" si="3"/>
        <v>9</v>
      </c>
      <c r="N17" s="102">
        <v>243.5</v>
      </c>
      <c r="O17" s="101">
        <f t="shared" si="4"/>
        <v>64.07894736842105</v>
      </c>
      <c r="P17" s="92">
        <f t="shared" si="5"/>
        <v>9</v>
      </c>
      <c r="Q17" s="94"/>
      <c r="R17" s="94"/>
      <c r="S17" s="103">
        <f t="shared" si="6"/>
        <v>731.4</v>
      </c>
      <c r="T17" s="101">
        <f t="shared" si="7"/>
        <v>64.158</v>
      </c>
      <c r="U17" s="38"/>
      <c r="V17" s="38"/>
      <c r="W17" s="38"/>
      <c r="X17" s="38"/>
      <c r="Y17" s="38"/>
    </row>
    <row r="18" spans="1:25" s="5" customFormat="1" ht="23.25" customHeight="1">
      <c r="A18" s="89">
        <v>10</v>
      </c>
      <c r="B18" s="22" t="s">
        <v>129</v>
      </c>
      <c r="C18" s="23" t="s">
        <v>21</v>
      </c>
      <c r="D18" s="57" t="s">
        <v>125</v>
      </c>
      <c r="E18" s="70" t="s">
        <v>206</v>
      </c>
      <c r="F18" s="26" t="s">
        <v>128</v>
      </c>
      <c r="G18" s="30" t="s">
        <v>12</v>
      </c>
      <c r="H18" s="107">
        <v>237</v>
      </c>
      <c r="I18" s="101">
        <f t="shared" si="0"/>
        <v>62.36842105263158</v>
      </c>
      <c r="J18" s="92">
        <f t="shared" si="1"/>
        <v>10</v>
      </c>
      <c r="K18" s="102">
        <v>241.5</v>
      </c>
      <c r="L18" s="101">
        <f t="shared" si="2"/>
        <v>63.55263157894737</v>
      </c>
      <c r="M18" s="92">
        <f t="shared" si="3"/>
        <v>8</v>
      </c>
      <c r="N18" s="102">
        <v>242</v>
      </c>
      <c r="O18" s="101">
        <f t="shared" si="4"/>
        <v>63.684210526315795</v>
      </c>
      <c r="P18" s="92">
        <f t="shared" si="5"/>
        <v>10</v>
      </c>
      <c r="Q18" s="94"/>
      <c r="R18" s="94"/>
      <c r="S18" s="103">
        <f t="shared" si="6"/>
        <v>720.5</v>
      </c>
      <c r="T18" s="101">
        <f t="shared" si="7"/>
        <v>63.202</v>
      </c>
      <c r="U18" s="38"/>
      <c r="V18" s="38"/>
      <c r="W18" s="38"/>
      <c r="X18" s="38"/>
      <c r="Y18" s="38"/>
    </row>
    <row r="19" spans="1:25" s="5" customFormat="1" ht="23.25" customHeight="1">
      <c r="A19" s="89">
        <v>11</v>
      </c>
      <c r="B19" s="6" t="s">
        <v>110</v>
      </c>
      <c r="C19" s="13" t="s">
        <v>21</v>
      </c>
      <c r="D19" s="15" t="s">
        <v>27</v>
      </c>
      <c r="E19" s="21" t="s">
        <v>205</v>
      </c>
      <c r="F19" s="49" t="s">
        <v>28</v>
      </c>
      <c r="G19" s="7" t="s">
        <v>108</v>
      </c>
      <c r="H19" s="107">
        <v>235.5</v>
      </c>
      <c r="I19" s="101">
        <f t="shared" si="0"/>
        <v>61.97368421052632</v>
      </c>
      <c r="J19" s="92">
        <f t="shared" si="1"/>
        <v>12</v>
      </c>
      <c r="K19" s="102">
        <v>236.5</v>
      </c>
      <c r="L19" s="101">
        <f t="shared" si="2"/>
        <v>62.23684210526316</v>
      </c>
      <c r="M19" s="92">
        <f t="shared" si="3"/>
        <v>12</v>
      </c>
      <c r="N19" s="102">
        <v>245.5</v>
      </c>
      <c r="O19" s="101">
        <f t="shared" si="4"/>
        <v>64.60526315789474</v>
      </c>
      <c r="P19" s="92">
        <f t="shared" si="5"/>
        <v>8</v>
      </c>
      <c r="Q19" s="94"/>
      <c r="R19" s="94"/>
      <c r="S19" s="103">
        <f t="shared" si="6"/>
        <v>717.5</v>
      </c>
      <c r="T19" s="101">
        <f t="shared" si="7"/>
        <v>62.939</v>
      </c>
      <c r="U19" s="38"/>
      <c r="V19" s="38"/>
      <c r="W19" s="38"/>
      <c r="X19" s="38"/>
      <c r="Y19" s="38"/>
    </row>
    <row r="20" spans="1:25" s="5" customFormat="1" ht="23.25" customHeight="1">
      <c r="A20" s="89">
        <v>12</v>
      </c>
      <c r="B20" s="22" t="s">
        <v>129</v>
      </c>
      <c r="C20" s="23" t="s">
        <v>21</v>
      </c>
      <c r="D20" s="32" t="s">
        <v>126</v>
      </c>
      <c r="E20" s="29" t="s">
        <v>127</v>
      </c>
      <c r="F20" s="30" t="s">
        <v>128</v>
      </c>
      <c r="G20" s="30" t="s">
        <v>12</v>
      </c>
      <c r="H20" s="107">
        <v>236.6</v>
      </c>
      <c r="I20" s="101">
        <f t="shared" si="0"/>
        <v>62.26315789473684</v>
      </c>
      <c r="J20" s="92">
        <f t="shared" si="1"/>
        <v>11</v>
      </c>
      <c r="K20" s="102">
        <v>234.5</v>
      </c>
      <c r="L20" s="101">
        <f t="shared" si="2"/>
        <v>61.71052631578948</v>
      </c>
      <c r="M20" s="92">
        <f t="shared" si="3"/>
        <v>13</v>
      </c>
      <c r="N20" s="102">
        <v>238</v>
      </c>
      <c r="O20" s="101">
        <f t="shared" si="4"/>
        <v>62.631578947368425</v>
      </c>
      <c r="P20" s="92">
        <f t="shared" si="5"/>
        <v>12</v>
      </c>
      <c r="Q20" s="94"/>
      <c r="R20" s="94"/>
      <c r="S20" s="103">
        <f t="shared" si="6"/>
        <v>709.1</v>
      </c>
      <c r="T20" s="101">
        <f t="shared" si="7"/>
        <v>62.202</v>
      </c>
      <c r="U20" s="38"/>
      <c r="V20" s="38"/>
      <c r="W20" s="38"/>
      <c r="X20" s="38"/>
      <c r="Y20" s="38"/>
    </row>
    <row r="21" spans="1:255" s="5" customFormat="1" ht="23.25" customHeight="1">
      <c r="A21" s="89">
        <v>13</v>
      </c>
      <c r="B21" s="6" t="s">
        <v>60</v>
      </c>
      <c r="C21" s="13">
        <v>2</v>
      </c>
      <c r="D21" s="104" t="s">
        <v>95</v>
      </c>
      <c r="E21" s="105" t="s">
        <v>211</v>
      </c>
      <c r="F21" s="106" t="s">
        <v>31</v>
      </c>
      <c r="G21" s="13" t="s">
        <v>12</v>
      </c>
      <c r="H21" s="107">
        <v>235</v>
      </c>
      <c r="I21" s="101">
        <f t="shared" si="0"/>
        <v>61.8421052631579</v>
      </c>
      <c r="J21" s="92">
        <f t="shared" si="1"/>
        <v>14</v>
      </c>
      <c r="K21" s="102">
        <v>237</v>
      </c>
      <c r="L21" s="101">
        <f t="shared" si="2"/>
        <v>62.36842105263158</v>
      </c>
      <c r="M21" s="92">
        <f t="shared" si="3"/>
        <v>11</v>
      </c>
      <c r="N21" s="102">
        <v>229</v>
      </c>
      <c r="O21" s="101">
        <f t="shared" si="4"/>
        <v>60.26315789473684</v>
      </c>
      <c r="P21" s="92">
        <f t="shared" si="5"/>
        <v>15</v>
      </c>
      <c r="Q21" s="94"/>
      <c r="R21" s="94"/>
      <c r="S21" s="103">
        <f t="shared" si="6"/>
        <v>701</v>
      </c>
      <c r="T21" s="101">
        <f t="shared" si="7"/>
        <v>61.491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" s="5" customFormat="1" ht="23.25" customHeight="1">
      <c r="A22" s="89">
        <v>14</v>
      </c>
      <c r="B22" s="72" t="s">
        <v>138</v>
      </c>
      <c r="C22" s="13"/>
      <c r="D22" s="15"/>
      <c r="E22" s="16" t="s">
        <v>219</v>
      </c>
      <c r="F22" s="16"/>
      <c r="G22" s="30" t="s">
        <v>12</v>
      </c>
      <c r="H22" s="107">
        <v>235</v>
      </c>
      <c r="I22" s="101">
        <f t="shared" si="0"/>
        <v>61.8421052631579</v>
      </c>
      <c r="J22" s="92">
        <f t="shared" si="1"/>
        <v>14</v>
      </c>
      <c r="K22" s="102">
        <v>222.5</v>
      </c>
      <c r="L22" s="101">
        <f t="shared" si="2"/>
        <v>58.55263157894737</v>
      </c>
      <c r="M22" s="92">
        <f t="shared" si="3"/>
        <v>17</v>
      </c>
      <c r="N22" s="102">
        <v>237.5</v>
      </c>
      <c r="O22" s="101">
        <f t="shared" si="4"/>
        <v>62.5</v>
      </c>
      <c r="P22" s="92">
        <f t="shared" si="5"/>
        <v>13</v>
      </c>
      <c r="Q22" s="94"/>
      <c r="R22" s="94"/>
      <c r="S22" s="103">
        <f t="shared" si="6"/>
        <v>695</v>
      </c>
      <c r="T22" s="101">
        <f t="shared" si="7"/>
        <v>60.965</v>
      </c>
      <c r="U22" s="38"/>
      <c r="V22" s="38"/>
      <c r="W22" s="38"/>
      <c r="X22" s="38"/>
      <c r="Y22" s="38"/>
    </row>
    <row r="23" spans="1:25" s="5" customFormat="1" ht="23.25" customHeight="1">
      <c r="A23" s="89">
        <v>15</v>
      </c>
      <c r="B23" s="6" t="s">
        <v>10</v>
      </c>
      <c r="C23" s="7" t="s">
        <v>6</v>
      </c>
      <c r="D23" s="11" t="s">
        <v>33</v>
      </c>
      <c r="E23" s="12" t="s">
        <v>34</v>
      </c>
      <c r="F23" s="50" t="s">
        <v>11</v>
      </c>
      <c r="G23" s="7" t="s">
        <v>108</v>
      </c>
      <c r="H23" s="107">
        <v>231.5</v>
      </c>
      <c r="I23" s="101">
        <f t="shared" si="0"/>
        <v>60.92105263157895</v>
      </c>
      <c r="J23" s="92">
        <f t="shared" si="1"/>
        <v>16</v>
      </c>
      <c r="K23" s="102">
        <v>228.5</v>
      </c>
      <c r="L23" s="101">
        <f t="shared" si="2"/>
        <v>60.131578947368425</v>
      </c>
      <c r="M23" s="92">
        <f t="shared" si="3"/>
        <v>14</v>
      </c>
      <c r="N23" s="102">
        <v>234.5</v>
      </c>
      <c r="O23" s="101">
        <f t="shared" si="4"/>
        <v>61.71052631578948</v>
      </c>
      <c r="P23" s="92">
        <f t="shared" si="5"/>
        <v>14</v>
      </c>
      <c r="Q23" s="94"/>
      <c r="R23" s="94"/>
      <c r="S23" s="103">
        <f t="shared" si="6"/>
        <v>694.5</v>
      </c>
      <c r="T23" s="101">
        <f t="shared" si="7"/>
        <v>60.921</v>
      </c>
      <c r="U23" s="38"/>
      <c r="V23" s="38"/>
      <c r="W23" s="38"/>
      <c r="X23" s="38"/>
      <c r="Y23" s="38"/>
    </row>
    <row r="24" spans="1:25" s="5" customFormat="1" ht="23.25" customHeight="1">
      <c r="A24" s="89">
        <v>16</v>
      </c>
      <c r="B24" s="22" t="s">
        <v>118</v>
      </c>
      <c r="C24" s="23" t="s">
        <v>21</v>
      </c>
      <c r="D24" s="63" t="s">
        <v>119</v>
      </c>
      <c r="E24" s="70" t="s">
        <v>207</v>
      </c>
      <c r="F24" s="26" t="s">
        <v>120</v>
      </c>
      <c r="G24" s="13" t="s">
        <v>235</v>
      </c>
      <c r="H24" s="107">
        <v>235.5</v>
      </c>
      <c r="I24" s="101">
        <f t="shared" si="0"/>
        <v>61.97368421052632</v>
      </c>
      <c r="J24" s="92">
        <f t="shared" si="1"/>
        <v>12</v>
      </c>
      <c r="K24" s="102">
        <v>227</v>
      </c>
      <c r="L24" s="101">
        <f t="shared" si="2"/>
        <v>59.73684210526316</v>
      </c>
      <c r="M24" s="92">
        <f t="shared" si="3"/>
        <v>15</v>
      </c>
      <c r="N24" s="102">
        <v>227</v>
      </c>
      <c r="O24" s="101">
        <f t="shared" si="4"/>
        <v>59.73684210526316</v>
      </c>
      <c r="P24" s="92">
        <f t="shared" si="5"/>
        <v>17</v>
      </c>
      <c r="Q24" s="94"/>
      <c r="R24" s="94"/>
      <c r="S24" s="103">
        <f t="shared" si="6"/>
        <v>689.5</v>
      </c>
      <c r="T24" s="101">
        <f t="shared" si="7"/>
        <v>60.482</v>
      </c>
      <c r="U24" s="38"/>
      <c r="V24" s="38"/>
      <c r="W24" s="38"/>
      <c r="X24" s="38"/>
      <c r="Y24" s="38"/>
    </row>
    <row r="25" spans="1:25" s="5" customFormat="1" ht="23.25" customHeight="1">
      <c r="A25" s="89">
        <v>17</v>
      </c>
      <c r="B25" s="22" t="s">
        <v>35</v>
      </c>
      <c r="C25" s="23">
        <v>2</v>
      </c>
      <c r="D25" s="18" t="s">
        <v>36</v>
      </c>
      <c r="E25" s="19" t="s">
        <v>37</v>
      </c>
      <c r="F25" s="20" t="s">
        <v>38</v>
      </c>
      <c r="G25" s="7" t="s">
        <v>108</v>
      </c>
      <c r="H25" s="107">
        <v>230.5</v>
      </c>
      <c r="I25" s="101">
        <f t="shared" si="0"/>
        <v>60.65789473684211</v>
      </c>
      <c r="J25" s="92">
        <f t="shared" si="1"/>
        <v>17</v>
      </c>
      <c r="K25" s="102">
        <v>225.5</v>
      </c>
      <c r="L25" s="101">
        <f t="shared" si="2"/>
        <v>59.3421052631579</v>
      </c>
      <c r="M25" s="92">
        <f t="shared" si="3"/>
        <v>16</v>
      </c>
      <c r="N25" s="102">
        <v>229</v>
      </c>
      <c r="O25" s="101">
        <f t="shared" si="4"/>
        <v>60.26315789473684</v>
      </c>
      <c r="P25" s="92">
        <f t="shared" si="5"/>
        <v>15</v>
      </c>
      <c r="Q25" s="94"/>
      <c r="R25" s="94"/>
      <c r="S25" s="103">
        <f t="shared" si="6"/>
        <v>685</v>
      </c>
      <c r="T25" s="101">
        <f t="shared" si="7"/>
        <v>60.088</v>
      </c>
      <c r="U25" s="38"/>
      <c r="V25" s="38"/>
      <c r="W25" s="38"/>
      <c r="X25" s="38"/>
      <c r="Y25" s="38"/>
    </row>
    <row r="26" spans="1:20" s="38" customFormat="1" ht="24" customHeight="1">
      <c r="A26" s="39"/>
      <c r="B26" s="130" t="s">
        <v>89</v>
      </c>
      <c r="C26" s="130"/>
      <c r="D26" s="40"/>
      <c r="E26" s="131" t="s">
        <v>233</v>
      </c>
      <c r="F26" s="131"/>
      <c r="G26" s="131"/>
      <c r="H26" s="41"/>
      <c r="I26" s="132" t="s">
        <v>52</v>
      </c>
      <c r="J26" s="132"/>
      <c r="K26" s="132"/>
      <c r="L26" s="132"/>
      <c r="M26" s="132"/>
      <c r="N26" s="132"/>
      <c r="O26" s="42"/>
      <c r="P26" s="39"/>
      <c r="Q26" s="133"/>
      <c r="R26" s="133"/>
      <c r="S26" s="133"/>
      <c r="T26" s="43"/>
    </row>
    <row r="27" spans="1:20" s="5" customFormat="1" ht="24" customHeight="1">
      <c r="A27" s="4"/>
      <c r="B27" s="134" t="s">
        <v>90</v>
      </c>
      <c r="C27" s="134"/>
      <c r="D27" s="44"/>
      <c r="E27" s="131" t="s">
        <v>91</v>
      </c>
      <c r="F27" s="131"/>
      <c r="G27" s="13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5" customFormat="1" ht="24" customHeight="1">
      <c r="A28" s="4"/>
      <c r="B28" s="2"/>
      <c r="C28" s="2"/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5" customFormat="1" ht="24" customHeight="1">
      <c r="A29" s="4"/>
      <c r="B29" s="2"/>
      <c r="C29" s="2"/>
      <c r="D29" s="2"/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5" customFormat="1" ht="24" customHeight="1">
      <c r="A30" s="4"/>
      <c r="B30" s="2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5" customFormat="1" ht="24" customHeight="1">
      <c r="A31" s="4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38" customFormat="1" ht="24" customHeight="1">
      <c r="A32" s="4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39" customFormat="1" ht="20.25" customHeight="1">
      <c r="A33" s="4"/>
      <c r="B33" s="2"/>
      <c r="C33" s="2"/>
      <c r="D33" s="2"/>
      <c r="E33" s="2"/>
      <c r="F33" s="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</sheetData>
  <sheetProtection selectLockedCells="1" selectUnlockedCells="1"/>
  <mergeCells count="25">
    <mergeCell ref="B27:C27"/>
    <mergeCell ref="E27:G27"/>
    <mergeCell ref="S7:S8"/>
    <mergeCell ref="T7:T8"/>
    <mergeCell ref="B26:C26"/>
    <mergeCell ref="E26:G26"/>
    <mergeCell ref="I26:N26"/>
    <mergeCell ref="Q26:S26"/>
    <mergeCell ref="F7:F8"/>
    <mergeCell ref="G7:G8"/>
    <mergeCell ref="H7:J7"/>
    <mergeCell ref="K7:M7"/>
    <mergeCell ref="N7:P7"/>
    <mergeCell ref="Q7:R7"/>
    <mergeCell ref="A7:A8"/>
    <mergeCell ref="B7:B8"/>
    <mergeCell ref="C7:C8"/>
    <mergeCell ref="D7:D8"/>
    <mergeCell ref="E7:E8"/>
    <mergeCell ref="A1:T1"/>
    <mergeCell ref="A2:T2"/>
    <mergeCell ref="A3:T3"/>
    <mergeCell ref="A4:T4"/>
    <mergeCell ref="Q6:T6"/>
    <mergeCell ref="A5:T5"/>
  </mergeCells>
  <printOptions horizontalCentered="1"/>
  <pageMargins left="0" right="0" top="0" bottom="0" header="0.5118055555555555" footer="0.5118055555555555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U39"/>
  <sheetViews>
    <sheetView view="pageBreakPreview" zoomScaleSheetLayoutView="100" zoomScalePageLayoutView="0" workbookViewId="0" topLeftCell="A22">
      <selection activeCell="C7" sqref="C1:C16384"/>
    </sheetView>
  </sheetViews>
  <sheetFormatPr defaultColWidth="9.00390625" defaultRowHeight="12.75"/>
  <cols>
    <col min="1" max="1" width="5.25390625" style="4" customWidth="1"/>
    <col min="2" max="2" width="15.125" style="2" customWidth="1"/>
    <col min="3" max="3" width="6.625" style="2" customWidth="1"/>
    <col min="4" max="4" width="9.125" style="2" hidden="1" customWidth="1"/>
    <col min="5" max="5" width="34.625" style="2" customWidth="1"/>
    <col min="6" max="6" width="11.625" style="2" customWidth="1"/>
    <col min="7" max="7" width="15.125" style="2" customWidth="1"/>
    <col min="8" max="8" width="6.25390625" style="4" customWidth="1"/>
    <col min="9" max="9" width="8.625" style="4" customWidth="1"/>
    <col min="10" max="10" width="4.875" style="4" customWidth="1"/>
    <col min="11" max="11" width="6.125" style="4" customWidth="1"/>
    <col min="12" max="12" width="8.00390625" style="4" customWidth="1"/>
    <col min="13" max="13" width="5.00390625" style="4" customWidth="1"/>
    <col min="14" max="14" width="6.125" style="4" customWidth="1"/>
    <col min="15" max="15" width="8.00390625" style="4" customWidth="1"/>
    <col min="16" max="16" width="5.00390625" style="4" customWidth="1"/>
    <col min="17" max="17" width="4.75390625" style="4" customWidth="1"/>
    <col min="18" max="18" width="4.25390625" style="4" customWidth="1"/>
    <col min="19" max="20" width="8.00390625" style="4" customWidth="1"/>
    <col min="21" max="16384" width="9.125" style="4" customWidth="1"/>
  </cols>
  <sheetData>
    <row r="1" spans="1:255" s="100" customFormat="1" ht="31.5" customHeight="1">
      <c r="A1" s="151" t="s">
        <v>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98"/>
      <c r="V1" s="98"/>
      <c r="W1" s="98"/>
      <c r="X1" s="98"/>
      <c r="Y1" s="98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</row>
    <row r="2" spans="1:20" s="3" customFormat="1" ht="1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s="3" customFormat="1" ht="12.75" customHeight="1">
      <c r="A3" s="152" t="s">
        <v>79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20.25" customHeight="1">
      <c r="A4" s="146" t="s">
        <v>93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1" customFormat="1" ht="21" customHeight="1">
      <c r="A5" s="147" t="s">
        <v>220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37" customFormat="1" ht="21" customHeight="1">
      <c r="A6" s="51" t="s">
        <v>80</v>
      </c>
      <c r="B6" s="51"/>
      <c r="C6" s="51"/>
      <c r="D6" s="51"/>
      <c r="E6" s="51"/>
      <c r="F6" s="35"/>
      <c r="G6" s="36"/>
      <c r="Q6" s="142" t="s">
        <v>201</v>
      </c>
      <c r="R6" s="142"/>
      <c r="S6" s="142"/>
      <c r="T6" s="142"/>
    </row>
    <row r="7" spans="1:20" s="5" customFormat="1" ht="16.5" customHeight="1">
      <c r="A7" s="144" t="s">
        <v>81</v>
      </c>
      <c r="B7" s="125" t="s">
        <v>1</v>
      </c>
      <c r="C7" s="126" t="s">
        <v>2</v>
      </c>
      <c r="D7" s="126" t="s">
        <v>69</v>
      </c>
      <c r="E7" s="125" t="s">
        <v>3</v>
      </c>
      <c r="F7" s="127" t="s">
        <v>70</v>
      </c>
      <c r="G7" s="127" t="s">
        <v>4</v>
      </c>
      <c r="H7" s="135" t="s">
        <v>82</v>
      </c>
      <c r="I7" s="135"/>
      <c r="J7" s="135"/>
      <c r="K7" s="136" t="s">
        <v>83</v>
      </c>
      <c r="L7" s="136"/>
      <c r="M7" s="136"/>
      <c r="N7" s="135" t="s">
        <v>84</v>
      </c>
      <c r="O7" s="135"/>
      <c r="P7" s="135"/>
      <c r="Q7" s="137" t="s">
        <v>227</v>
      </c>
      <c r="R7" s="137"/>
      <c r="S7" s="143" t="s">
        <v>86</v>
      </c>
      <c r="T7" s="129" t="s">
        <v>87</v>
      </c>
    </row>
    <row r="8" spans="1:20" s="5" customFormat="1" ht="33" customHeight="1">
      <c r="A8" s="144"/>
      <c r="B8" s="125"/>
      <c r="C8" s="126"/>
      <c r="D8" s="126"/>
      <c r="E8" s="125"/>
      <c r="F8" s="127"/>
      <c r="G8" s="127"/>
      <c r="H8" s="45" t="s">
        <v>92</v>
      </c>
      <c r="I8" s="46" t="s">
        <v>88</v>
      </c>
      <c r="J8" s="45" t="s">
        <v>81</v>
      </c>
      <c r="K8" s="45" t="s">
        <v>92</v>
      </c>
      <c r="L8" s="46" t="s">
        <v>88</v>
      </c>
      <c r="M8" s="45" t="s">
        <v>81</v>
      </c>
      <c r="N8" s="45" t="s">
        <v>92</v>
      </c>
      <c r="O8" s="46" t="s">
        <v>88</v>
      </c>
      <c r="P8" s="45" t="s">
        <v>81</v>
      </c>
      <c r="Q8" s="96" t="s">
        <v>209</v>
      </c>
      <c r="R8" s="97" t="s">
        <v>210</v>
      </c>
      <c r="S8" s="143"/>
      <c r="T8" s="129"/>
    </row>
    <row r="9" spans="1:255" s="38" customFormat="1" ht="23.25" customHeight="1">
      <c r="A9" s="89">
        <v>1</v>
      </c>
      <c r="B9" s="22" t="s">
        <v>190</v>
      </c>
      <c r="C9" s="13" t="s">
        <v>21</v>
      </c>
      <c r="D9" s="15"/>
      <c r="E9" s="12" t="s">
        <v>217</v>
      </c>
      <c r="F9" s="12"/>
      <c r="G9" s="13" t="s">
        <v>235</v>
      </c>
      <c r="H9" s="107">
        <v>224</v>
      </c>
      <c r="I9" s="101">
        <f aca="true" t="shared" si="0" ref="I9:I18">H9/3.4-IF($Q9=1,0.5,IF($Q9=2,1.5,0))</f>
        <v>65.88235294117648</v>
      </c>
      <c r="J9" s="92">
        <f>RANK(I9,I$9:I$18,0)</f>
        <v>1</v>
      </c>
      <c r="K9" s="102">
        <v>227</v>
      </c>
      <c r="L9" s="101">
        <f aca="true" t="shared" si="1" ref="L9:L18">K9/3.4-IF($Q9=1,0.5,IF($Q9=2,1.5,0))</f>
        <v>66.76470588235294</v>
      </c>
      <c r="M9" s="92">
        <f>RANK(L9,L$9:L$18,0)</f>
        <v>1</v>
      </c>
      <c r="N9" s="102">
        <v>224.5</v>
      </c>
      <c r="O9" s="101">
        <f aca="true" t="shared" si="2" ref="O9:O18">N9/3.4-IF($Q9=1,0.5,IF($Q9=2,1.5,0))</f>
        <v>66.02941176470588</v>
      </c>
      <c r="P9" s="92">
        <f>RANK(O9,O$9:O$18,0)</f>
        <v>2</v>
      </c>
      <c r="Q9" s="94"/>
      <c r="R9" s="94"/>
      <c r="S9" s="103">
        <f aca="true" t="shared" si="3" ref="S9:S18">N9+K9+H9</f>
        <v>675.5</v>
      </c>
      <c r="T9" s="101">
        <f aca="true" t="shared" si="4" ref="T9:T18">ROUND(SUM(I9,L9,O9)/3,3)</f>
        <v>66.225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" s="5" customFormat="1" ht="23.25" customHeight="1">
      <c r="A10" s="89">
        <v>2</v>
      </c>
      <c r="B10" s="22" t="s">
        <v>190</v>
      </c>
      <c r="C10" s="23" t="s">
        <v>21</v>
      </c>
      <c r="D10" s="78" t="s">
        <v>97</v>
      </c>
      <c r="E10" s="70" t="s">
        <v>191</v>
      </c>
      <c r="F10" s="75" t="s">
        <v>98</v>
      </c>
      <c r="G10" s="13" t="s">
        <v>235</v>
      </c>
      <c r="H10" s="107">
        <v>224</v>
      </c>
      <c r="I10" s="101">
        <f t="shared" si="0"/>
        <v>65.88235294117648</v>
      </c>
      <c r="J10" s="92">
        <f aca="true" t="shared" si="5" ref="J10:J18">RANK(I10,I$9:I$18,0)</f>
        <v>1</v>
      </c>
      <c r="K10" s="102">
        <v>220.5</v>
      </c>
      <c r="L10" s="101">
        <f t="shared" si="1"/>
        <v>64.8529411764706</v>
      </c>
      <c r="M10" s="92">
        <f aca="true" t="shared" si="6" ref="M10:M18">RANK(L10,L$9:L$18,0)</f>
        <v>3</v>
      </c>
      <c r="N10" s="102">
        <v>224</v>
      </c>
      <c r="O10" s="101">
        <f t="shared" si="2"/>
        <v>65.88235294117648</v>
      </c>
      <c r="P10" s="92">
        <f aca="true" t="shared" si="7" ref="P10:P18">RANK(O10,O$9:O$18,0)</f>
        <v>3</v>
      </c>
      <c r="Q10" s="94"/>
      <c r="R10" s="94"/>
      <c r="S10" s="103">
        <f t="shared" si="3"/>
        <v>668.5</v>
      </c>
      <c r="T10" s="101">
        <f t="shared" si="4"/>
        <v>65.539</v>
      </c>
      <c r="U10" s="38"/>
      <c r="V10" s="38"/>
      <c r="W10" s="38"/>
      <c r="X10" s="38"/>
      <c r="Y10" s="38"/>
    </row>
    <row r="11" spans="1:25" s="5" customFormat="1" ht="23.25" customHeight="1">
      <c r="A11" s="89">
        <v>3</v>
      </c>
      <c r="B11" s="6" t="s">
        <v>74</v>
      </c>
      <c r="C11" s="13" t="s">
        <v>14</v>
      </c>
      <c r="D11" s="15" t="s">
        <v>170</v>
      </c>
      <c r="E11" s="83" t="s">
        <v>172</v>
      </c>
      <c r="F11" s="84" t="s">
        <v>171</v>
      </c>
      <c r="G11" s="13" t="s">
        <v>108</v>
      </c>
      <c r="H11" s="107">
        <v>219.9</v>
      </c>
      <c r="I11" s="101">
        <f t="shared" si="0"/>
        <v>64.6764705882353</v>
      </c>
      <c r="J11" s="92">
        <f t="shared" si="5"/>
        <v>3</v>
      </c>
      <c r="K11" s="102">
        <v>219.5</v>
      </c>
      <c r="L11" s="101">
        <f t="shared" si="1"/>
        <v>64.55882352941177</v>
      </c>
      <c r="M11" s="92">
        <f t="shared" si="6"/>
        <v>4</v>
      </c>
      <c r="N11" s="102">
        <v>225.5</v>
      </c>
      <c r="O11" s="101">
        <f t="shared" si="2"/>
        <v>66.32352941176471</v>
      </c>
      <c r="P11" s="92">
        <f t="shared" si="7"/>
        <v>1</v>
      </c>
      <c r="Q11" s="94"/>
      <c r="R11" s="94"/>
      <c r="S11" s="103">
        <f t="shared" si="3"/>
        <v>664.9</v>
      </c>
      <c r="T11" s="101">
        <f t="shared" si="4"/>
        <v>65.186</v>
      </c>
      <c r="U11" s="38"/>
      <c r="V11" s="38"/>
      <c r="W11" s="38"/>
      <c r="X11" s="38"/>
      <c r="Y11" s="38"/>
    </row>
    <row r="12" spans="1:25" s="5" customFormat="1" ht="23.25" customHeight="1">
      <c r="A12" s="89">
        <v>4</v>
      </c>
      <c r="B12" s="22" t="s">
        <v>99</v>
      </c>
      <c r="C12" s="23" t="s">
        <v>21</v>
      </c>
      <c r="D12" s="78" t="s">
        <v>238</v>
      </c>
      <c r="E12" s="70" t="s">
        <v>239</v>
      </c>
      <c r="F12" s="75" t="s">
        <v>240</v>
      </c>
      <c r="G12" s="13" t="s">
        <v>12</v>
      </c>
      <c r="H12" s="107">
        <v>218.5</v>
      </c>
      <c r="I12" s="101">
        <f t="shared" si="0"/>
        <v>64.26470588235294</v>
      </c>
      <c r="J12" s="92">
        <f t="shared" si="5"/>
        <v>5</v>
      </c>
      <c r="K12" s="102">
        <v>226</v>
      </c>
      <c r="L12" s="101">
        <f t="shared" si="1"/>
        <v>66.47058823529412</v>
      </c>
      <c r="M12" s="92">
        <f t="shared" si="6"/>
        <v>2</v>
      </c>
      <c r="N12" s="102">
        <v>217.5</v>
      </c>
      <c r="O12" s="101">
        <f t="shared" si="2"/>
        <v>63.970588235294116</v>
      </c>
      <c r="P12" s="92">
        <f t="shared" si="7"/>
        <v>5</v>
      </c>
      <c r="Q12" s="94"/>
      <c r="R12" s="94"/>
      <c r="S12" s="103">
        <f t="shared" si="3"/>
        <v>662</v>
      </c>
      <c r="T12" s="101">
        <f t="shared" si="4"/>
        <v>64.902</v>
      </c>
      <c r="U12" s="38"/>
      <c r="V12" s="38"/>
      <c r="W12" s="38"/>
      <c r="X12" s="38"/>
      <c r="Y12" s="38"/>
    </row>
    <row r="13" spans="1:25" s="5" customFormat="1" ht="23.25" customHeight="1">
      <c r="A13" s="89">
        <v>5</v>
      </c>
      <c r="B13" s="72" t="s">
        <v>104</v>
      </c>
      <c r="C13" s="75" t="s">
        <v>21</v>
      </c>
      <c r="D13" s="76" t="s">
        <v>105</v>
      </c>
      <c r="E13" s="77" t="s">
        <v>106</v>
      </c>
      <c r="F13" s="75" t="s">
        <v>107</v>
      </c>
      <c r="G13" s="75" t="s">
        <v>12</v>
      </c>
      <c r="H13" s="107">
        <v>219</v>
      </c>
      <c r="I13" s="101">
        <f t="shared" si="0"/>
        <v>64.41176470588235</v>
      </c>
      <c r="J13" s="92">
        <f t="shared" si="5"/>
        <v>4</v>
      </c>
      <c r="K13" s="102">
        <v>215</v>
      </c>
      <c r="L13" s="101">
        <f t="shared" si="1"/>
        <v>63.23529411764706</v>
      </c>
      <c r="M13" s="92">
        <f t="shared" si="6"/>
        <v>6</v>
      </c>
      <c r="N13" s="102">
        <v>220</v>
      </c>
      <c r="O13" s="101">
        <f t="shared" si="2"/>
        <v>64.70588235294117</v>
      </c>
      <c r="P13" s="92">
        <f t="shared" si="7"/>
        <v>4</v>
      </c>
      <c r="Q13" s="94"/>
      <c r="R13" s="94"/>
      <c r="S13" s="103">
        <f t="shared" si="3"/>
        <v>654</v>
      </c>
      <c r="T13" s="101">
        <f t="shared" si="4"/>
        <v>64.118</v>
      </c>
      <c r="U13" s="38"/>
      <c r="V13" s="38"/>
      <c r="W13" s="38"/>
      <c r="X13" s="38"/>
      <c r="Y13" s="38"/>
    </row>
    <row r="14" spans="1:255" s="5" customFormat="1" ht="23.25" customHeight="1">
      <c r="A14" s="89">
        <v>6</v>
      </c>
      <c r="B14" s="108" t="s">
        <v>236</v>
      </c>
      <c r="C14" s="109">
        <v>2</v>
      </c>
      <c r="D14" s="110" t="s">
        <v>100</v>
      </c>
      <c r="E14" s="111" t="s">
        <v>188</v>
      </c>
      <c r="F14" s="56" t="s">
        <v>101</v>
      </c>
      <c r="G14" s="109" t="s">
        <v>237</v>
      </c>
      <c r="H14" s="112">
        <v>207</v>
      </c>
      <c r="I14" s="113">
        <f t="shared" si="0"/>
        <v>60.88235294117647</v>
      </c>
      <c r="J14" s="92">
        <f t="shared" si="5"/>
        <v>10</v>
      </c>
      <c r="K14" s="114">
        <v>216</v>
      </c>
      <c r="L14" s="113">
        <f t="shared" si="1"/>
        <v>63.529411764705884</v>
      </c>
      <c r="M14" s="92">
        <f t="shared" si="6"/>
        <v>5</v>
      </c>
      <c r="N14" s="114">
        <v>217</v>
      </c>
      <c r="O14" s="113">
        <f t="shared" si="2"/>
        <v>63.82352941176471</v>
      </c>
      <c r="P14" s="92">
        <f t="shared" si="7"/>
        <v>6</v>
      </c>
      <c r="Q14" s="115"/>
      <c r="R14" s="115"/>
      <c r="S14" s="116">
        <f t="shared" si="3"/>
        <v>640</v>
      </c>
      <c r="T14" s="113">
        <f t="shared" si="4"/>
        <v>62.745</v>
      </c>
      <c r="U14" s="117"/>
      <c r="V14" s="117"/>
      <c r="W14" s="117"/>
      <c r="X14" s="117"/>
      <c r="Y14" s="117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</row>
    <row r="15" spans="1:25" s="5" customFormat="1" ht="23.25" customHeight="1">
      <c r="A15" s="89">
        <v>7</v>
      </c>
      <c r="B15" s="6" t="s">
        <v>58</v>
      </c>
      <c r="C15" s="75" t="s">
        <v>14</v>
      </c>
      <c r="D15" s="76" t="s">
        <v>150</v>
      </c>
      <c r="E15" s="77" t="s">
        <v>152</v>
      </c>
      <c r="F15" s="75" t="s">
        <v>151</v>
      </c>
      <c r="G15" s="13" t="s">
        <v>108</v>
      </c>
      <c r="H15" s="107">
        <v>210</v>
      </c>
      <c r="I15" s="101">
        <f t="shared" si="0"/>
        <v>61.76470588235294</v>
      </c>
      <c r="J15" s="92">
        <f t="shared" si="5"/>
        <v>7</v>
      </c>
      <c r="K15" s="102">
        <v>211</v>
      </c>
      <c r="L15" s="101">
        <f t="shared" si="1"/>
        <v>62.05882352941177</v>
      </c>
      <c r="M15" s="92">
        <f t="shared" si="6"/>
        <v>7</v>
      </c>
      <c r="N15" s="102">
        <v>210</v>
      </c>
      <c r="O15" s="101">
        <f t="shared" si="2"/>
        <v>61.76470588235294</v>
      </c>
      <c r="P15" s="92">
        <f t="shared" si="7"/>
        <v>7</v>
      </c>
      <c r="Q15" s="94"/>
      <c r="R15" s="94"/>
      <c r="S15" s="103">
        <f t="shared" si="3"/>
        <v>631</v>
      </c>
      <c r="T15" s="101">
        <f t="shared" si="4"/>
        <v>61.863</v>
      </c>
      <c r="U15" s="38"/>
      <c r="V15" s="38"/>
      <c r="W15" s="38"/>
      <c r="X15" s="38"/>
      <c r="Y15" s="38"/>
    </row>
    <row r="16" spans="1:255" s="5" customFormat="1" ht="23.25" customHeight="1">
      <c r="A16" s="89">
        <v>8</v>
      </c>
      <c r="B16" s="6" t="s">
        <v>42</v>
      </c>
      <c r="C16" s="13">
        <v>2</v>
      </c>
      <c r="D16" s="27" t="s">
        <v>43</v>
      </c>
      <c r="E16" s="74" t="s">
        <v>185</v>
      </c>
      <c r="F16" s="119" t="s">
        <v>13</v>
      </c>
      <c r="G16" s="13" t="s">
        <v>108</v>
      </c>
      <c r="H16" s="107">
        <v>211</v>
      </c>
      <c r="I16" s="101">
        <f t="shared" si="0"/>
        <v>62.05882352941177</v>
      </c>
      <c r="J16" s="92">
        <f t="shared" si="5"/>
        <v>6</v>
      </c>
      <c r="K16" s="102">
        <v>211</v>
      </c>
      <c r="L16" s="101">
        <f t="shared" si="1"/>
        <v>62.05882352941177</v>
      </c>
      <c r="M16" s="92">
        <f t="shared" si="6"/>
        <v>7</v>
      </c>
      <c r="N16" s="102">
        <v>205</v>
      </c>
      <c r="O16" s="101">
        <f t="shared" si="2"/>
        <v>60.294117647058826</v>
      </c>
      <c r="P16" s="92">
        <f t="shared" si="7"/>
        <v>8</v>
      </c>
      <c r="Q16" s="94"/>
      <c r="R16" s="94"/>
      <c r="S16" s="103">
        <f t="shared" si="3"/>
        <v>627</v>
      </c>
      <c r="T16" s="101">
        <f t="shared" si="4"/>
        <v>61.471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" s="5" customFormat="1" ht="23.25" customHeight="1">
      <c r="A17" s="89">
        <v>9</v>
      </c>
      <c r="B17" s="6" t="s">
        <v>15</v>
      </c>
      <c r="C17" s="13">
        <v>2</v>
      </c>
      <c r="D17" s="15"/>
      <c r="E17" s="80" t="s">
        <v>111</v>
      </c>
      <c r="F17" s="81"/>
      <c r="G17" s="13" t="s">
        <v>108</v>
      </c>
      <c r="H17" s="107">
        <v>208</v>
      </c>
      <c r="I17" s="101">
        <f t="shared" si="0"/>
        <v>61.1764705882353</v>
      </c>
      <c r="J17" s="92">
        <f t="shared" si="5"/>
        <v>9</v>
      </c>
      <c r="K17" s="102">
        <v>208</v>
      </c>
      <c r="L17" s="101">
        <f t="shared" si="1"/>
        <v>61.1764705882353</v>
      </c>
      <c r="M17" s="92">
        <f t="shared" si="6"/>
        <v>9</v>
      </c>
      <c r="N17" s="102">
        <v>203.5</v>
      </c>
      <c r="O17" s="101">
        <f t="shared" si="2"/>
        <v>59.85294117647059</v>
      </c>
      <c r="P17" s="92">
        <f t="shared" si="7"/>
        <v>9</v>
      </c>
      <c r="Q17" s="94"/>
      <c r="R17" s="94"/>
      <c r="S17" s="103">
        <f t="shared" si="3"/>
        <v>619.5</v>
      </c>
      <c r="T17" s="101">
        <f t="shared" si="4"/>
        <v>60.735</v>
      </c>
      <c r="U17" s="38"/>
      <c r="V17" s="38"/>
      <c r="W17" s="38"/>
      <c r="X17" s="38"/>
      <c r="Y17" s="38"/>
    </row>
    <row r="18" spans="1:25" s="5" customFormat="1" ht="23.25" customHeight="1">
      <c r="A18" s="89">
        <v>10</v>
      </c>
      <c r="B18" s="22" t="s">
        <v>25</v>
      </c>
      <c r="C18" s="23" t="s">
        <v>17</v>
      </c>
      <c r="D18" s="85" t="s">
        <v>32</v>
      </c>
      <c r="E18" s="83" t="s">
        <v>187</v>
      </c>
      <c r="F18" s="86" t="s">
        <v>13</v>
      </c>
      <c r="G18" s="13" t="s">
        <v>108</v>
      </c>
      <c r="H18" s="107">
        <v>209</v>
      </c>
      <c r="I18" s="101">
        <f t="shared" si="0"/>
        <v>61.470588235294116</v>
      </c>
      <c r="J18" s="92">
        <f t="shared" si="5"/>
        <v>8</v>
      </c>
      <c r="K18" s="102">
        <v>197.5</v>
      </c>
      <c r="L18" s="101">
        <f t="shared" si="1"/>
        <v>58.08823529411765</v>
      </c>
      <c r="M18" s="92">
        <f t="shared" si="6"/>
        <v>10</v>
      </c>
      <c r="N18" s="102">
        <v>201</v>
      </c>
      <c r="O18" s="101">
        <f t="shared" si="2"/>
        <v>59.11764705882353</v>
      </c>
      <c r="P18" s="92">
        <f t="shared" si="7"/>
        <v>10</v>
      </c>
      <c r="Q18" s="94"/>
      <c r="R18" s="94"/>
      <c r="S18" s="103">
        <f t="shared" si="3"/>
        <v>607.5</v>
      </c>
      <c r="T18" s="101">
        <f t="shared" si="4"/>
        <v>59.559</v>
      </c>
      <c r="U18" s="38"/>
      <c r="V18" s="38"/>
      <c r="W18" s="38"/>
      <c r="X18" s="38"/>
      <c r="Y18" s="38"/>
    </row>
    <row r="19" spans="1:25" s="5" customFormat="1" ht="17.25" customHeight="1">
      <c r="A19" s="148" t="s">
        <v>225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38"/>
      <c r="V19" s="38"/>
      <c r="W19" s="38"/>
      <c r="X19" s="38"/>
      <c r="Y19" s="38"/>
    </row>
    <row r="20" spans="1:25" s="5" customFormat="1" ht="23.25" customHeight="1">
      <c r="A20" s="89">
        <v>1</v>
      </c>
      <c r="B20" s="6" t="s">
        <v>228</v>
      </c>
      <c r="C20" s="13" t="s">
        <v>6</v>
      </c>
      <c r="D20" s="15"/>
      <c r="E20" s="12" t="s">
        <v>222</v>
      </c>
      <c r="F20" s="79" t="s">
        <v>221</v>
      </c>
      <c r="G20" s="13" t="s">
        <v>108</v>
      </c>
      <c r="H20" s="107">
        <v>227</v>
      </c>
      <c r="I20" s="101">
        <f aca="true" t="shared" si="8" ref="I20:I31">H20/3.4-IF($Q20=1,0.5,IF($Q20=2,1.5,0))</f>
        <v>66.76470588235294</v>
      </c>
      <c r="J20" s="92">
        <f>RANK(I20,I$20:I$31,0)</f>
        <v>2</v>
      </c>
      <c r="K20" s="102">
        <v>229</v>
      </c>
      <c r="L20" s="101">
        <f aca="true" t="shared" si="9" ref="L20:L31">K20/3.4-IF($Q20=1,0.5,IF($Q20=2,1.5,0))</f>
        <v>67.3529411764706</v>
      </c>
      <c r="M20" s="92">
        <f>RANK(L20,L$20:L$31,0)</f>
        <v>1</v>
      </c>
      <c r="N20" s="102">
        <v>224</v>
      </c>
      <c r="O20" s="101">
        <f aca="true" t="shared" si="10" ref="O20:O31">N20/3.4-IF($Q20=1,0.5,IF($Q20=2,1.5,0))</f>
        <v>65.88235294117648</v>
      </c>
      <c r="P20" s="92">
        <f>RANK(O20,O$20:O$31,0)</f>
        <v>3</v>
      </c>
      <c r="Q20" s="94"/>
      <c r="R20" s="94"/>
      <c r="S20" s="103">
        <f aca="true" t="shared" si="11" ref="S20:S31">N20+K20+H20</f>
        <v>680</v>
      </c>
      <c r="T20" s="101">
        <f aca="true" t="shared" si="12" ref="T20:T31">ROUND(SUM(I20,L20,O20)/3,3)</f>
        <v>66.667</v>
      </c>
      <c r="U20" s="38"/>
      <c r="V20" s="38"/>
      <c r="W20" s="38"/>
      <c r="X20" s="38"/>
      <c r="Y20" s="38"/>
    </row>
    <row r="21" spans="1:25" s="5" customFormat="1" ht="23.25" customHeight="1">
      <c r="A21" s="89">
        <v>2</v>
      </c>
      <c r="B21" s="6" t="s">
        <v>110</v>
      </c>
      <c r="C21" s="13" t="s">
        <v>21</v>
      </c>
      <c r="D21" s="15"/>
      <c r="E21" s="6" t="s">
        <v>45</v>
      </c>
      <c r="F21" s="79"/>
      <c r="G21" s="13" t="s">
        <v>108</v>
      </c>
      <c r="H21" s="107">
        <v>227</v>
      </c>
      <c r="I21" s="101">
        <f t="shared" si="8"/>
        <v>66.76470588235294</v>
      </c>
      <c r="J21" s="92">
        <f aca="true" t="shared" si="13" ref="J21:J31">RANK(I21,I$20:I$31,0)</f>
        <v>2</v>
      </c>
      <c r="K21" s="102">
        <v>218.5</v>
      </c>
      <c r="L21" s="101">
        <f t="shared" si="9"/>
        <v>64.26470588235294</v>
      </c>
      <c r="M21" s="92">
        <f aca="true" t="shared" si="14" ref="M21:M31">RANK(L21,L$20:L$31,0)</f>
        <v>4</v>
      </c>
      <c r="N21" s="102">
        <v>228.5</v>
      </c>
      <c r="O21" s="101">
        <f t="shared" si="10"/>
        <v>67.20588235294117</v>
      </c>
      <c r="P21" s="92">
        <f aca="true" t="shared" si="15" ref="P21:P31">RANK(O21,O$20:O$31,0)</f>
        <v>1</v>
      </c>
      <c r="Q21" s="94"/>
      <c r="R21" s="94"/>
      <c r="S21" s="103">
        <f t="shared" si="11"/>
        <v>674</v>
      </c>
      <c r="T21" s="101">
        <f t="shared" si="12"/>
        <v>66.078</v>
      </c>
      <c r="U21" s="38"/>
      <c r="V21" s="38"/>
      <c r="W21" s="38"/>
      <c r="X21" s="38"/>
      <c r="Y21" s="38"/>
    </row>
    <row r="22" spans="1:255" s="118" customFormat="1" ht="23.25" customHeight="1">
      <c r="A22" s="89">
        <v>3</v>
      </c>
      <c r="B22" s="6" t="s">
        <v>110</v>
      </c>
      <c r="C22" s="13" t="s">
        <v>21</v>
      </c>
      <c r="D22" s="15" t="s">
        <v>156</v>
      </c>
      <c r="E22" s="6" t="s">
        <v>186</v>
      </c>
      <c r="F22" s="50" t="s">
        <v>157</v>
      </c>
      <c r="G22" s="13" t="s">
        <v>108</v>
      </c>
      <c r="H22" s="107">
        <v>223.5</v>
      </c>
      <c r="I22" s="101">
        <f t="shared" si="8"/>
        <v>65.73529411764706</v>
      </c>
      <c r="J22" s="92">
        <f t="shared" si="13"/>
        <v>6</v>
      </c>
      <c r="K22" s="102">
        <v>219.5</v>
      </c>
      <c r="L22" s="101">
        <f t="shared" si="9"/>
        <v>64.55882352941177</v>
      </c>
      <c r="M22" s="92">
        <f t="shared" si="14"/>
        <v>2</v>
      </c>
      <c r="N22" s="102">
        <v>225.5</v>
      </c>
      <c r="O22" s="101">
        <f t="shared" si="10"/>
        <v>66.32352941176471</v>
      </c>
      <c r="P22" s="92">
        <f t="shared" si="15"/>
        <v>2</v>
      </c>
      <c r="Q22" s="94"/>
      <c r="R22" s="94"/>
      <c r="S22" s="103">
        <f t="shared" si="11"/>
        <v>668.5</v>
      </c>
      <c r="T22" s="101">
        <f t="shared" si="12"/>
        <v>65.539</v>
      </c>
      <c r="U22" s="38"/>
      <c r="V22" s="38"/>
      <c r="W22" s="38"/>
      <c r="X22" s="38"/>
      <c r="Y22" s="38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" s="5" customFormat="1" ht="23.25" customHeight="1">
      <c r="A23" s="89">
        <v>4</v>
      </c>
      <c r="B23" s="6" t="s">
        <v>229</v>
      </c>
      <c r="C23" s="13" t="s">
        <v>6</v>
      </c>
      <c r="D23" s="15"/>
      <c r="E23" s="6" t="s">
        <v>109</v>
      </c>
      <c r="F23" s="13"/>
      <c r="G23" s="13" t="s">
        <v>108</v>
      </c>
      <c r="H23" s="107">
        <v>225.5</v>
      </c>
      <c r="I23" s="101">
        <f t="shared" si="8"/>
        <v>66.32352941176471</v>
      </c>
      <c r="J23" s="92">
        <f t="shared" si="13"/>
        <v>4</v>
      </c>
      <c r="K23" s="102">
        <v>218.5</v>
      </c>
      <c r="L23" s="101">
        <f t="shared" si="9"/>
        <v>64.26470588235294</v>
      </c>
      <c r="M23" s="92">
        <f t="shared" si="14"/>
        <v>4</v>
      </c>
      <c r="N23" s="102">
        <v>222</v>
      </c>
      <c r="O23" s="101">
        <f t="shared" si="10"/>
        <v>65.29411764705883</v>
      </c>
      <c r="P23" s="92">
        <f t="shared" si="15"/>
        <v>4</v>
      </c>
      <c r="Q23" s="94"/>
      <c r="R23" s="94"/>
      <c r="S23" s="103">
        <f t="shared" si="11"/>
        <v>666</v>
      </c>
      <c r="T23" s="101">
        <f t="shared" si="12"/>
        <v>65.294</v>
      </c>
      <c r="U23" s="38"/>
      <c r="V23" s="38"/>
      <c r="W23" s="38"/>
      <c r="X23" s="38"/>
      <c r="Y23" s="38"/>
    </row>
    <row r="24" spans="1:25" s="5" customFormat="1" ht="23.25" customHeight="1">
      <c r="A24" s="89">
        <v>5</v>
      </c>
      <c r="B24" s="6" t="s">
        <v>230</v>
      </c>
      <c r="C24" s="13" t="s">
        <v>6</v>
      </c>
      <c r="D24" s="15"/>
      <c r="E24" s="12" t="s">
        <v>94</v>
      </c>
      <c r="F24" s="81"/>
      <c r="G24" s="13" t="s">
        <v>108</v>
      </c>
      <c r="H24" s="107">
        <v>224.5</v>
      </c>
      <c r="I24" s="101">
        <f t="shared" si="8"/>
        <v>66.02941176470588</v>
      </c>
      <c r="J24" s="92">
        <f t="shared" si="13"/>
        <v>5</v>
      </c>
      <c r="K24" s="102">
        <v>218</v>
      </c>
      <c r="L24" s="101">
        <f t="shared" si="9"/>
        <v>64.11764705882354</v>
      </c>
      <c r="M24" s="92">
        <f t="shared" si="14"/>
        <v>6</v>
      </c>
      <c r="N24" s="102">
        <v>220.5</v>
      </c>
      <c r="O24" s="101">
        <f t="shared" si="10"/>
        <v>64.8529411764706</v>
      </c>
      <c r="P24" s="92">
        <f t="shared" si="15"/>
        <v>5</v>
      </c>
      <c r="Q24" s="94"/>
      <c r="R24" s="94"/>
      <c r="S24" s="103">
        <f t="shared" si="11"/>
        <v>663</v>
      </c>
      <c r="T24" s="101">
        <f t="shared" si="12"/>
        <v>65</v>
      </c>
      <c r="U24" s="38"/>
      <c r="V24" s="38"/>
      <c r="W24" s="38"/>
      <c r="X24" s="38"/>
      <c r="Y24" s="38"/>
    </row>
    <row r="25" spans="1:25" s="5" customFormat="1" ht="23.25" customHeight="1">
      <c r="A25" s="89">
        <v>6</v>
      </c>
      <c r="B25" s="6" t="s">
        <v>229</v>
      </c>
      <c r="C25" s="13" t="s">
        <v>6</v>
      </c>
      <c r="D25" s="15" t="s">
        <v>169</v>
      </c>
      <c r="E25" s="12" t="s">
        <v>62</v>
      </c>
      <c r="F25" s="82" t="s">
        <v>13</v>
      </c>
      <c r="G25" s="13" t="s">
        <v>108</v>
      </c>
      <c r="H25" s="107">
        <v>227.5</v>
      </c>
      <c r="I25" s="101">
        <f t="shared" si="8"/>
        <v>66.91176470588235</v>
      </c>
      <c r="J25" s="92">
        <f t="shared" si="13"/>
        <v>1</v>
      </c>
      <c r="K25" s="102">
        <v>212</v>
      </c>
      <c r="L25" s="101">
        <f t="shared" si="9"/>
        <v>62.35294117647059</v>
      </c>
      <c r="M25" s="92">
        <f t="shared" si="14"/>
        <v>9</v>
      </c>
      <c r="N25" s="102">
        <v>217</v>
      </c>
      <c r="O25" s="101">
        <f t="shared" si="10"/>
        <v>63.82352941176471</v>
      </c>
      <c r="P25" s="92">
        <f t="shared" si="15"/>
        <v>6</v>
      </c>
      <c r="Q25" s="94"/>
      <c r="R25" s="94"/>
      <c r="S25" s="103">
        <f t="shared" si="11"/>
        <v>656.5</v>
      </c>
      <c r="T25" s="101">
        <f t="shared" si="12"/>
        <v>64.363</v>
      </c>
      <c r="U25" s="38"/>
      <c r="V25" s="38"/>
      <c r="W25" s="38"/>
      <c r="X25" s="38"/>
      <c r="Y25" s="38"/>
    </row>
    <row r="26" spans="1:25" s="5" customFormat="1" ht="23.25" customHeight="1">
      <c r="A26" s="89">
        <v>7</v>
      </c>
      <c r="B26" s="6" t="s">
        <v>65</v>
      </c>
      <c r="C26" s="13" t="s">
        <v>21</v>
      </c>
      <c r="D26" s="15" t="s">
        <v>163</v>
      </c>
      <c r="E26" s="80" t="s">
        <v>192</v>
      </c>
      <c r="F26" s="79" t="s">
        <v>164</v>
      </c>
      <c r="G26" s="13" t="s">
        <v>12</v>
      </c>
      <c r="H26" s="107">
        <v>223</v>
      </c>
      <c r="I26" s="101">
        <f t="shared" si="8"/>
        <v>65.58823529411765</v>
      </c>
      <c r="J26" s="92">
        <f t="shared" si="13"/>
        <v>7</v>
      </c>
      <c r="K26" s="102">
        <v>219</v>
      </c>
      <c r="L26" s="101">
        <f t="shared" si="9"/>
        <v>64.41176470588235</v>
      </c>
      <c r="M26" s="92">
        <f t="shared" si="14"/>
        <v>3</v>
      </c>
      <c r="N26" s="102">
        <v>205</v>
      </c>
      <c r="O26" s="101">
        <f t="shared" si="10"/>
        <v>60.294117647058826</v>
      </c>
      <c r="P26" s="92">
        <f t="shared" si="15"/>
        <v>9</v>
      </c>
      <c r="Q26" s="94"/>
      <c r="R26" s="94"/>
      <c r="S26" s="103">
        <f t="shared" si="11"/>
        <v>647</v>
      </c>
      <c r="T26" s="101">
        <f t="shared" si="12"/>
        <v>63.431</v>
      </c>
      <c r="U26" s="38"/>
      <c r="V26" s="38"/>
      <c r="W26" s="38"/>
      <c r="X26" s="38"/>
      <c r="Y26" s="38"/>
    </row>
    <row r="27" spans="1:25" s="5" customFormat="1" ht="23.25" customHeight="1">
      <c r="A27" s="89">
        <v>8</v>
      </c>
      <c r="B27" s="22" t="s">
        <v>39</v>
      </c>
      <c r="C27" s="23">
        <v>1</v>
      </c>
      <c r="D27" s="15" t="s">
        <v>40</v>
      </c>
      <c r="E27" s="77" t="s">
        <v>41</v>
      </c>
      <c r="F27" s="82" t="s">
        <v>13</v>
      </c>
      <c r="G27" s="13" t="s">
        <v>108</v>
      </c>
      <c r="H27" s="107">
        <v>204.5</v>
      </c>
      <c r="I27" s="101">
        <f t="shared" si="8"/>
        <v>60.14705882352941</v>
      </c>
      <c r="J27" s="92">
        <f t="shared" si="13"/>
        <v>9</v>
      </c>
      <c r="K27" s="102">
        <v>218</v>
      </c>
      <c r="L27" s="101">
        <f t="shared" si="9"/>
        <v>64.11764705882354</v>
      </c>
      <c r="M27" s="92">
        <f t="shared" si="14"/>
        <v>6</v>
      </c>
      <c r="N27" s="102">
        <v>215.5</v>
      </c>
      <c r="O27" s="101">
        <f t="shared" si="10"/>
        <v>63.38235294117647</v>
      </c>
      <c r="P27" s="92">
        <f t="shared" si="15"/>
        <v>7</v>
      </c>
      <c r="Q27" s="94"/>
      <c r="R27" s="94"/>
      <c r="S27" s="103">
        <f t="shared" si="11"/>
        <v>638</v>
      </c>
      <c r="T27" s="101">
        <f t="shared" si="12"/>
        <v>62.549</v>
      </c>
      <c r="U27" s="38"/>
      <c r="V27" s="38"/>
      <c r="W27" s="38"/>
      <c r="X27" s="38"/>
      <c r="Y27" s="38"/>
    </row>
    <row r="28" spans="1:25" s="5" customFormat="1" ht="23.25" customHeight="1">
      <c r="A28" s="89">
        <v>9</v>
      </c>
      <c r="B28" s="6" t="s">
        <v>75</v>
      </c>
      <c r="C28" s="13" t="s">
        <v>14</v>
      </c>
      <c r="D28" s="15" t="s">
        <v>167</v>
      </c>
      <c r="E28" s="12" t="s">
        <v>168</v>
      </c>
      <c r="F28" s="79" t="s">
        <v>31</v>
      </c>
      <c r="G28" s="13" t="s">
        <v>12</v>
      </c>
      <c r="H28" s="107">
        <v>211.5</v>
      </c>
      <c r="I28" s="101">
        <f t="shared" si="8"/>
        <v>62.20588235294118</v>
      </c>
      <c r="J28" s="92">
        <f t="shared" si="13"/>
        <v>8</v>
      </c>
      <c r="K28" s="102">
        <v>212.5</v>
      </c>
      <c r="L28" s="101">
        <f t="shared" si="9"/>
        <v>62.5</v>
      </c>
      <c r="M28" s="92">
        <f t="shared" si="14"/>
        <v>8</v>
      </c>
      <c r="N28" s="102">
        <v>211</v>
      </c>
      <c r="O28" s="101">
        <f t="shared" si="10"/>
        <v>62.05882352941177</v>
      </c>
      <c r="P28" s="92">
        <f t="shared" si="15"/>
        <v>8</v>
      </c>
      <c r="Q28" s="94"/>
      <c r="R28" s="94"/>
      <c r="S28" s="103">
        <f t="shared" si="11"/>
        <v>635</v>
      </c>
      <c r="T28" s="101">
        <f t="shared" si="12"/>
        <v>62.255</v>
      </c>
      <c r="U28" s="38"/>
      <c r="V28" s="38"/>
      <c r="W28" s="38"/>
      <c r="X28" s="38"/>
      <c r="Y28" s="38"/>
    </row>
    <row r="29" spans="1:25" s="5" customFormat="1" ht="23.25" customHeight="1">
      <c r="A29" s="89">
        <v>10</v>
      </c>
      <c r="B29" s="6" t="s">
        <v>44</v>
      </c>
      <c r="C29" s="13">
        <v>1</v>
      </c>
      <c r="D29" s="122" t="s">
        <v>66</v>
      </c>
      <c r="E29" s="12" t="s">
        <v>194</v>
      </c>
      <c r="F29" s="12"/>
      <c r="G29" s="13" t="s">
        <v>12</v>
      </c>
      <c r="H29" s="107">
        <v>203</v>
      </c>
      <c r="I29" s="101">
        <f t="shared" si="8"/>
        <v>59.70588235294118</v>
      </c>
      <c r="J29" s="92">
        <f t="shared" si="13"/>
        <v>10</v>
      </c>
      <c r="K29" s="102">
        <v>204.5</v>
      </c>
      <c r="L29" s="101">
        <f t="shared" si="9"/>
        <v>60.14705882352941</v>
      </c>
      <c r="M29" s="92">
        <f t="shared" si="14"/>
        <v>10</v>
      </c>
      <c r="N29" s="102">
        <v>195</v>
      </c>
      <c r="O29" s="101">
        <f t="shared" si="10"/>
        <v>57.35294117647059</v>
      </c>
      <c r="P29" s="92">
        <f t="shared" si="15"/>
        <v>11</v>
      </c>
      <c r="Q29" s="94"/>
      <c r="R29" s="94"/>
      <c r="S29" s="103">
        <f t="shared" si="11"/>
        <v>602.5</v>
      </c>
      <c r="T29" s="101">
        <f t="shared" si="12"/>
        <v>59.069</v>
      </c>
      <c r="U29" s="38"/>
      <c r="V29" s="38"/>
      <c r="W29" s="38"/>
      <c r="X29" s="38"/>
      <c r="Y29" s="38"/>
    </row>
    <row r="30" spans="1:25" s="5" customFormat="1" ht="23.25" customHeight="1">
      <c r="A30" s="89">
        <v>11</v>
      </c>
      <c r="B30" s="6" t="s">
        <v>184</v>
      </c>
      <c r="C30" s="13" t="s">
        <v>14</v>
      </c>
      <c r="D30" s="15" t="s">
        <v>103</v>
      </c>
      <c r="E30" s="12" t="s">
        <v>162</v>
      </c>
      <c r="F30" s="50" t="s">
        <v>161</v>
      </c>
      <c r="G30" s="13" t="s">
        <v>12</v>
      </c>
      <c r="H30" s="107">
        <v>200</v>
      </c>
      <c r="I30" s="101">
        <f t="shared" si="8"/>
        <v>58.82352941176471</v>
      </c>
      <c r="J30" s="92">
        <f t="shared" si="13"/>
        <v>11</v>
      </c>
      <c r="K30" s="102">
        <v>197.5</v>
      </c>
      <c r="L30" s="101">
        <f t="shared" si="9"/>
        <v>58.08823529411765</v>
      </c>
      <c r="M30" s="92">
        <f t="shared" si="14"/>
        <v>11</v>
      </c>
      <c r="N30" s="102">
        <v>199</v>
      </c>
      <c r="O30" s="101">
        <f t="shared" si="10"/>
        <v>58.529411764705884</v>
      </c>
      <c r="P30" s="92">
        <f t="shared" si="15"/>
        <v>10</v>
      </c>
      <c r="Q30" s="94"/>
      <c r="R30" s="94"/>
      <c r="S30" s="103">
        <f t="shared" si="11"/>
        <v>596.5</v>
      </c>
      <c r="T30" s="101">
        <f t="shared" si="12"/>
        <v>58.48</v>
      </c>
      <c r="U30" s="38"/>
      <c r="V30" s="38"/>
      <c r="W30" s="38"/>
      <c r="X30" s="38"/>
      <c r="Y30" s="38"/>
    </row>
    <row r="31" spans="1:25" s="5" customFormat="1" ht="23.25" customHeight="1">
      <c r="A31" s="89">
        <v>12</v>
      </c>
      <c r="B31" s="120" t="s">
        <v>29</v>
      </c>
      <c r="C31" s="121" t="s">
        <v>21</v>
      </c>
      <c r="D31" s="15"/>
      <c r="E31" s="12" t="s">
        <v>102</v>
      </c>
      <c r="F31" s="12"/>
      <c r="G31" s="13" t="s">
        <v>12</v>
      </c>
      <c r="H31" s="107">
        <v>199.5</v>
      </c>
      <c r="I31" s="101">
        <f t="shared" si="8"/>
        <v>58.6764705882353</v>
      </c>
      <c r="J31" s="92">
        <f t="shared" si="13"/>
        <v>12</v>
      </c>
      <c r="K31" s="102">
        <v>192.5</v>
      </c>
      <c r="L31" s="101">
        <f t="shared" si="9"/>
        <v>56.61764705882353</v>
      </c>
      <c r="M31" s="92">
        <f t="shared" si="14"/>
        <v>12</v>
      </c>
      <c r="N31" s="102">
        <v>194.5</v>
      </c>
      <c r="O31" s="101">
        <f t="shared" si="10"/>
        <v>57.20588235294118</v>
      </c>
      <c r="P31" s="92">
        <f t="shared" si="15"/>
        <v>12</v>
      </c>
      <c r="Q31" s="94"/>
      <c r="R31" s="94"/>
      <c r="S31" s="103">
        <f t="shared" si="11"/>
        <v>586.5</v>
      </c>
      <c r="T31" s="101">
        <f t="shared" si="12"/>
        <v>57.5</v>
      </c>
      <c r="U31" s="38"/>
      <c r="V31" s="38"/>
      <c r="W31" s="38"/>
      <c r="X31" s="38"/>
      <c r="Y31" s="38"/>
    </row>
    <row r="32" spans="1:20" s="38" customFormat="1" ht="24" customHeight="1">
      <c r="A32" s="39"/>
      <c r="B32" s="130" t="s">
        <v>89</v>
      </c>
      <c r="C32" s="130"/>
      <c r="D32" s="40"/>
      <c r="E32" s="131" t="s">
        <v>233</v>
      </c>
      <c r="F32" s="131"/>
      <c r="G32" s="131"/>
      <c r="H32" s="41"/>
      <c r="I32" s="132" t="s">
        <v>52</v>
      </c>
      <c r="J32" s="132"/>
      <c r="K32" s="132"/>
      <c r="L32" s="132"/>
      <c r="M32" s="132"/>
      <c r="N32" s="132"/>
      <c r="O32" s="42"/>
      <c r="P32" s="39"/>
      <c r="Q32" s="133"/>
      <c r="R32" s="133"/>
      <c r="S32" s="133"/>
      <c r="T32" s="43"/>
    </row>
    <row r="33" spans="1:20" s="5" customFormat="1" ht="24" customHeight="1">
      <c r="A33" s="4"/>
      <c r="B33" s="130" t="s">
        <v>90</v>
      </c>
      <c r="C33" s="130"/>
      <c r="D33" s="44"/>
      <c r="E33" s="131" t="s">
        <v>91</v>
      </c>
      <c r="F33" s="131"/>
      <c r="G33" s="13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5" customFormat="1" ht="24" customHeight="1">
      <c r="A34" s="4"/>
      <c r="B34" s="2"/>
      <c r="C34" s="2"/>
      <c r="D34" s="2"/>
      <c r="E34" s="2"/>
      <c r="F34" s="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5" customFormat="1" ht="24" customHeight="1">
      <c r="A35" s="4"/>
      <c r="B35" s="2"/>
      <c r="C35" s="2"/>
      <c r="D35" s="2"/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5" customFormat="1" ht="24" customHeight="1">
      <c r="A36" s="4"/>
      <c r="B36" s="2"/>
      <c r="C36" s="2"/>
      <c r="D36" s="2"/>
      <c r="E36" s="2"/>
      <c r="F36" s="2"/>
      <c r="G36" s="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5" customFormat="1" ht="24" customHeight="1">
      <c r="A37" s="4"/>
      <c r="B37" s="2"/>
      <c r="C37" s="2"/>
      <c r="D37" s="2"/>
      <c r="E37" s="2"/>
      <c r="F37" s="2"/>
      <c r="G37" s="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38" customFormat="1" ht="24" customHeight="1">
      <c r="A38" s="4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39" customFormat="1" ht="20.25" customHeight="1">
      <c r="A39" s="4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</sheetData>
  <sheetProtection selectLockedCells="1" selectUnlockedCells="1"/>
  <mergeCells count="26">
    <mergeCell ref="B33:C33"/>
    <mergeCell ref="E33:G33"/>
    <mergeCell ref="S7:S8"/>
    <mergeCell ref="T7:T8"/>
    <mergeCell ref="B32:C32"/>
    <mergeCell ref="E32:G32"/>
    <mergeCell ref="I32:N32"/>
    <mergeCell ref="Q32:S32"/>
    <mergeCell ref="F7:F8"/>
    <mergeCell ref="G7:G8"/>
    <mergeCell ref="Q7:R7"/>
    <mergeCell ref="A7:A8"/>
    <mergeCell ref="B7:B8"/>
    <mergeCell ref="C7:C8"/>
    <mergeCell ref="D7:D8"/>
    <mergeCell ref="E7:E8"/>
    <mergeCell ref="A19:T19"/>
    <mergeCell ref="A1:T1"/>
    <mergeCell ref="A2:T2"/>
    <mergeCell ref="A3:T3"/>
    <mergeCell ref="A4:T4"/>
    <mergeCell ref="Q6:T6"/>
    <mergeCell ref="A5:T5"/>
    <mergeCell ref="H7:J7"/>
    <mergeCell ref="K7:M7"/>
    <mergeCell ref="N7:P7"/>
  </mergeCells>
  <printOptions horizontalCentered="1"/>
  <pageMargins left="0" right="0" top="0" bottom="0" header="0.5118055555555555" footer="0.5118055555555555"/>
  <pageSetup horizontalDpi="300" verticalDpi="3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U39"/>
  <sheetViews>
    <sheetView view="pageBreakPreview" zoomScaleSheetLayoutView="100" zoomScalePageLayoutView="0" workbookViewId="0" topLeftCell="A22">
      <selection activeCell="C7" sqref="C1:C16384"/>
    </sheetView>
  </sheetViews>
  <sheetFormatPr defaultColWidth="9.00390625" defaultRowHeight="12.75"/>
  <cols>
    <col min="1" max="1" width="5.25390625" style="4" customWidth="1"/>
    <col min="2" max="2" width="15.125" style="2" customWidth="1"/>
    <col min="3" max="3" width="6.625" style="2" customWidth="1"/>
    <col min="4" max="4" width="0" style="2" hidden="1" customWidth="1"/>
    <col min="5" max="5" width="31.125" style="2" customWidth="1"/>
    <col min="6" max="6" width="11.625" style="2" customWidth="1"/>
    <col min="7" max="7" width="14.875" style="2" customWidth="1"/>
    <col min="8" max="8" width="6.25390625" style="4" customWidth="1"/>
    <col min="9" max="9" width="8.625" style="4" customWidth="1"/>
    <col min="10" max="10" width="4.875" style="4" customWidth="1"/>
    <col min="11" max="11" width="6.125" style="4" customWidth="1"/>
    <col min="12" max="12" width="8.00390625" style="4" customWidth="1"/>
    <col min="13" max="13" width="5.00390625" style="4" customWidth="1"/>
    <col min="14" max="14" width="6.125" style="4" customWidth="1"/>
    <col min="15" max="15" width="8.00390625" style="4" customWidth="1"/>
    <col min="16" max="16" width="5.00390625" style="4" customWidth="1"/>
    <col min="17" max="18" width="4.25390625" style="4" customWidth="1"/>
    <col min="19" max="20" width="8.00390625" style="4" customWidth="1"/>
    <col min="21" max="16384" width="9.125" style="4" customWidth="1"/>
  </cols>
  <sheetData>
    <row r="1" spans="1:255" s="100" customFormat="1" ht="30" customHeight="1">
      <c r="A1" s="151" t="s">
        <v>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98"/>
      <c r="V1" s="98"/>
      <c r="W1" s="98"/>
      <c r="X1" s="98"/>
      <c r="Y1" s="98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</row>
    <row r="2" spans="1:20" s="3" customFormat="1" ht="1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s="3" customFormat="1" ht="12.75" customHeight="1">
      <c r="A3" s="152" t="s">
        <v>79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6.5" customHeight="1">
      <c r="A4" s="146" t="s">
        <v>96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1" customFormat="1" ht="18.75" customHeight="1">
      <c r="A5" s="147" t="s">
        <v>231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37" customFormat="1" ht="16.5" customHeight="1">
      <c r="A6" s="51" t="s">
        <v>80</v>
      </c>
      <c r="B6" s="51"/>
      <c r="C6" s="51"/>
      <c r="D6" s="51"/>
      <c r="E6" s="51"/>
      <c r="F6" s="35"/>
      <c r="G6" s="36"/>
      <c r="Q6" s="142" t="s">
        <v>201</v>
      </c>
      <c r="R6" s="142"/>
      <c r="S6" s="142"/>
      <c r="T6" s="142"/>
    </row>
    <row r="7" spans="1:20" s="5" customFormat="1" ht="15.75" customHeight="1">
      <c r="A7" s="144" t="s">
        <v>81</v>
      </c>
      <c r="B7" s="125" t="s">
        <v>1</v>
      </c>
      <c r="C7" s="126" t="s">
        <v>2</v>
      </c>
      <c r="D7" s="126" t="s">
        <v>69</v>
      </c>
      <c r="E7" s="125" t="s">
        <v>3</v>
      </c>
      <c r="F7" s="127" t="s">
        <v>70</v>
      </c>
      <c r="G7" s="127" t="s">
        <v>4</v>
      </c>
      <c r="H7" s="135" t="s">
        <v>82</v>
      </c>
      <c r="I7" s="135"/>
      <c r="J7" s="135"/>
      <c r="K7" s="136" t="s">
        <v>83</v>
      </c>
      <c r="L7" s="136"/>
      <c r="M7" s="136"/>
      <c r="N7" s="135" t="s">
        <v>84</v>
      </c>
      <c r="O7" s="135"/>
      <c r="P7" s="135"/>
      <c r="Q7" s="137" t="s">
        <v>227</v>
      </c>
      <c r="R7" s="137"/>
      <c r="S7" s="143" t="s">
        <v>86</v>
      </c>
      <c r="T7" s="129" t="s">
        <v>87</v>
      </c>
    </row>
    <row r="8" spans="1:20" s="5" customFormat="1" ht="33" customHeight="1">
      <c r="A8" s="144"/>
      <c r="B8" s="125"/>
      <c r="C8" s="126"/>
      <c r="D8" s="126"/>
      <c r="E8" s="125"/>
      <c r="F8" s="127"/>
      <c r="G8" s="127"/>
      <c r="H8" s="45" t="s">
        <v>92</v>
      </c>
      <c r="I8" s="46" t="s">
        <v>88</v>
      </c>
      <c r="J8" s="45" t="s">
        <v>81</v>
      </c>
      <c r="K8" s="45" t="s">
        <v>92</v>
      </c>
      <c r="L8" s="46" t="s">
        <v>88</v>
      </c>
      <c r="M8" s="45" t="s">
        <v>81</v>
      </c>
      <c r="N8" s="45" t="s">
        <v>92</v>
      </c>
      <c r="O8" s="46" t="s">
        <v>88</v>
      </c>
      <c r="P8" s="45" t="s">
        <v>81</v>
      </c>
      <c r="Q8" s="96" t="s">
        <v>209</v>
      </c>
      <c r="R8" s="97" t="s">
        <v>210</v>
      </c>
      <c r="S8" s="143"/>
      <c r="T8" s="129"/>
    </row>
    <row r="9" spans="1:25" s="5" customFormat="1" ht="23.25" customHeight="1">
      <c r="A9" s="89">
        <v>1</v>
      </c>
      <c r="B9" s="6" t="s">
        <v>176</v>
      </c>
      <c r="C9" s="13" t="s">
        <v>17</v>
      </c>
      <c r="D9" s="18" t="s">
        <v>18</v>
      </c>
      <c r="E9" s="19" t="s">
        <v>19</v>
      </c>
      <c r="F9" s="20" t="s">
        <v>13</v>
      </c>
      <c r="G9" s="7" t="s">
        <v>108</v>
      </c>
      <c r="H9" s="107">
        <v>180</v>
      </c>
      <c r="I9" s="101">
        <f aca="true" t="shared" si="0" ref="I9:I21">H9/2.6-IF($Q9=1,0.5,IF($Q9=2,1.5,0))</f>
        <v>69.23076923076923</v>
      </c>
      <c r="J9" s="92">
        <f>RANK(I9,I$9:I$21,0)</f>
        <v>1</v>
      </c>
      <c r="K9" s="102">
        <v>178</v>
      </c>
      <c r="L9" s="101">
        <f aca="true" t="shared" si="1" ref="L9:L21">K9/2.6-IF($Q9=1,0.5,IF($Q9=2,1.5,0))</f>
        <v>68.46153846153845</v>
      </c>
      <c r="M9" s="92">
        <f>RANK(L9,L$9:L$21,0)</f>
        <v>1</v>
      </c>
      <c r="N9" s="102">
        <v>175.5</v>
      </c>
      <c r="O9" s="101">
        <f aca="true" t="shared" si="2" ref="O9:O21">N9/2.6-IF($Q9=1,0.5,IF($Q9=2,1.5,0))</f>
        <v>67.5</v>
      </c>
      <c r="P9" s="92">
        <f>RANK(O9,O$9:O$21,0)</f>
        <v>1</v>
      </c>
      <c r="Q9" s="94"/>
      <c r="R9" s="94"/>
      <c r="S9" s="103">
        <f aca="true" t="shared" si="3" ref="S9:S21">N9+K9+H9</f>
        <v>533.5</v>
      </c>
      <c r="T9" s="101">
        <f aca="true" t="shared" si="4" ref="T9:T21">ROUND(SUM(I9,L9,O9)/3,3)</f>
        <v>68.397</v>
      </c>
      <c r="U9" s="38"/>
      <c r="V9" s="38"/>
      <c r="W9" s="38"/>
      <c r="X9" s="38"/>
      <c r="Y9" s="38"/>
    </row>
    <row r="10" spans="1:255" s="38" customFormat="1" ht="23.25" customHeight="1">
      <c r="A10" s="89">
        <v>2</v>
      </c>
      <c r="B10" s="21" t="s">
        <v>78</v>
      </c>
      <c r="C10" s="7" t="s">
        <v>14</v>
      </c>
      <c r="D10" s="7"/>
      <c r="E10" s="16" t="s">
        <v>23</v>
      </c>
      <c r="F10" s="16"/>
      <c r="G10" s="7" t="s">
        <v>108</v>
      </c>
      <c r="H10" s="107">
        <v>177.5</v>
      </c>
      <c r="I10" s="101">
        <f t="shared" si="0"/>
        <v>68.26923076923077</v>
      </c>
      <c r="J10" s="92">
        <f aca="true" t="shared" si="5" ref="J10:J21">RANK(I10,I$9:I$21,0)</f>
        <v>4</v>
      </c>
      <c r="K10" s="102">
        <v>174.5</v>
      </c>
      <c r="L10" s="101">
        <f t="shared" si="1"/>
        <v>67.11538461538461</v>
      </c>
      <c r="M10" s="92">
        <f aca="true" t="shared" si="6" ref="M10:M21">RANK(L10,L$9:L$21,0)</f>
        <v>2</v>
      </c>
      <c r="N10" s="102">
        <v>166.5</v>
      </c>
      <c r="O10" s="101">
        <f t="shared" si="2"/>
        <v>64.03846153846153</v>
      </c>
      <c r="P10" s="92">
        <f aca="true" t="shared" si="7" ref="P10:P21">RANK(O10,O$9:O$21,0)</f>
        <v>3</v>
      </c>
      <c r="Q10" s="94"/>
      <c r="R10" s="94"/>
      <c r="S10" s="103">
        <f t="shared" si="3"/>
        <v>518.5</v>
      </c>
      <c r="T10" s="101">
        <f t="shared" si="4"/>
        <v>66.474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" s="5" customFormat="1" ht="23.25" customHeight="1">
      <c r="A11" s="89">
        <v>3</v>
      </c>
      <c r="B11" s="6" t="s">
        <v>234</v>
      </c>
      <c r="C11" s="13" t="s">
        <v>21</v>
      </c>
      <c r="D11" s="15" t="s">
        <v>146</v>
      </c>
      <c r="E11" s="70" t="s">
        <v>189</v>
      </c>
      <c r="F11" s="75" t="s">
        <v>101</v>
      </c>
      <c r="G11" s="13" t="s">
        <v>235</v>
      </c>
      <c r="H11" s="107">
        <v>178.5</v>
      </c>
      <c r="I11" s="101">
        <f t="shared" si="0"/>
        <v>68.65384615384615</v>
      </c>
      <c r="J11" s="92">
        <f t="shared" si="5"/>
        <v>2</v>
      </c>
      <c r="K11" s="102">
        <v>172</v>
      </c>
      <c r="L11" s="101">
        <f t="shared" si="1"/>
        <v>66.15384615384615</v>
      </c>
      <c r="M11" s="92">
        <f t="shared" si="6"/>
        <v>3</v>
      </c>
      <c r="N11" s="102">
        <v>165.5</v>
      </c>
      <c r="O11" s="101">
        <f t="shared" si="2"/>
        <v>63.65384615384615</v>
      </c>
      <c r="P11" s="92">
        <f t="shared" si="7"/>
        <v>4</v>
      </c>
      <c r="Q11" s="94"/>
      <c r="R11" s="94"/>
      <c r="S11" s="103">
        <f t="shared" si="3"/>
        <v>516</v>
      </c>
      <c r="T11" s="101">
        <f t="shared" si="4"/>
        <v>66.154</v>
      </c>
      <c r="U11" s="38"/>
      <c r="V11" s="38"/>
      <c r="W11" s="38"/>
      <c r="X11" s="38"/>
      <c r="Y11" s="38"/>
    </row>
    <row r="12" spans="1:25" s="5" customFormat="1" ht="23.25" customHeight="1">
      <c r="A12" s="89">
        <v>4</v>
      </c>
      <c r="B12" s="6" t="s">
        <v>177</v>
      </c>
      <c r="C12" s="13"/>
      <c r="D12" s="15"/>
      <c r="E12" s="12" t="s">
        <v>142</v>
      </c>
      <c r="F12" s="12"/>
      <c r="G12" s="7" t="s">
        <v>108</v>
      </c>
      <c r="H12" s="107">
        <v>173</v>
      </c>
      <c r="I12" s="101">
        <f t="shared" si="0"/>
        <v>66.53846153846153</v>
      </c>
      <c r="J12" s="92">
        <f t="shared" si="5"/>
        <v>5</v>
      </c>
      <c r="K12" s="102">
        <v>171.5</v>
      </c>
      <c r="L12" s="101">
        <f t="shared" si="1"/>
        <v>65.96153846153845</v>
      </c>
      <c r="M12" s="92">
        <f t="shared" si="6"/>
        <v>4</v>
      </c>
      <c r="N12" s="102">
        <v>170.5</v>
      </c>
      <c r="O12" s="101">
        <f t="shared" si="2"/>
        <v>65.57692307692308</v>
      </c>
      <c r="P12" s="92">
        <f t="shared" si="7"/>
        <v>2</v>
      </c>
      <c r="Q12" s="94"/>
      <c r="R12" s="94"/>
      <c r="S12" s="103">
        <f t="shared" si="3"/>
        <v>515</v>
      </c>
      <c r="T12" s="101">
        <f t="shared" si="4"/>
        <v>66.026</v>
      </c>
      <c r="U12" s="38"/>
      <c r="V12" s="38"/>
      <c r="W12" s="38"/>
      <c r="X12" s="38"/>
      <c r="Y12" s="38"/>
    </row>
    <row r="13" spans="1:25" s="5" customFormat="1" ht="23.25" customHeight="1">
      <c r="A13" s="89">
        <v>5</v>
      </c>
      <c r="B13" s="6" t="s">
        <v>77</v>
      </c>
      <c r="C13" s="13" t="s">
        <v>17</v>
      </c>
      <c r="D13" s="11" t="s">
        <v>16</v>
      </c>
      <c r="E13" s="16" t="s">
        <v>216</v>
      </c>
      <c r="F13" s="90" t="s">
        <v>13</v>
      </c>
      <c r="G13" s="7" t="s">
        <v>108</v>
      </c>
      <c r="H13" s="107">
        <v>178.5</v>
      </c>
      <c r="I13" s="101">
        <f t="shared" si="0"/>
        <v>68.65384615384615</v>
      </c>
      <c r="J13" s="92">
        <f t="shared" si="5"/>
        <v>2</v>
      </c>
      <c r="K13" s="102">
        <v>161</v>
      </c>
      <c r="L13" s="101">
        <f t="shared" si="1"/>
        <v>61.92307692307692</v>
      </c>
      <c r="M13" s="92">
        <f t="shared" si="6"/>
        <v>5</v>
      </c>
      <c r="N13" s="102">
        <v>162</v>
      </c>
      <c r="O13" s="101">
        <f t="shared" si="2"/>
        <v>62.30769230769231</v>
      </c>
      <c r="P13" s="92">
        <f t="shared" si="7"/>
        <v>5</v>
      </c>
      <c r="Q13" s="94"/>
      <c r="R13" s="94"/>
      <c r="S13" s="103">
        <f t="shared" si="3"/>
        <v>501.5</v>
      </c>
      <c r="T13" s="101">
        <f t="shared" si="4"/>
        <v>64.295</v>
      </c>
      <c r="U13" s="38"/>
      <c r="V13" s="38"/>
      <c r="W13" s="38"/>
      <c r="X13" s="38"/>
      <c r="Y13" s="38"/>
    </row>
    <row r="14" spans="1:255" s="5" customFormat="1" ht="23.25" customHeight="1">
      <c r="A14" s="89">
        <v>6</v>
      </c>
      <c r="B14" s="31" t="s">
        <v>226</v>
      </c>
      <c r="C14" s="28" t="s">
        <v>14</v>
      </c>
      <c r="D14" s="27"/>
      <c r="E14" s="64" t="s">
        <v>223</v>
      </c>
      <c r="F14" s="64"/>
      <c r="G14" s="30" t="s">
        <v>108</v>
      </c>
      <c r="H14" s="107">
        <v>161.5</v>
      </c>
      <c r="I14" s="101">
        <f t="shared" si="0"/>
        <v>62.11538461538461</v>
      </c>
      <c r="J14" s="92">
        <f t="shared" si="5"/>
        <v>6</v>
      </c>
      <c r="K14" s="102">
        <v>158.5</v>
      </c>
      <c r="L14" s="101">
        <f t="shared" si="1"/>
        <v>60.96153846153846</v>
      </c>
      <c r="M14" s="92">
        <f t="shared" si="6"/>
        <v>8</v>
      </c>
      <c r="N14" s="102">
        <v>158</v>
      </c>
      <c r="O14" s="101">
        <f t="shared" si="2"/>
        <v>60.76923076923077</v>
      </c>
      <c r="P14" s="92">
        <f t="shared" si="7"/>
        <v>7</v>
      </c>
      <c r="Q14" s="94"/>
      <c r="R14" s="94">
        <v>1</v>
      </c>
      <c r="S14" s="103">
        <f t="shared" si="3"/>
        <v>478</v>
      </c>
      <c r="T14" s="101">
        <f t="shared" si="4"/>
        <v>61.282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" s="5" customFormat="1" ht="23.25" customHeight="1">
      <c r="A15" s="89">
        <v>7</v>
      </c>
      <c r="B15" s="31" t="s">
        <v>180</v>
      </c>
      <c r="C15" s="59" t="s">
        <v>14</v>
      </c>
      <c r="D15" s="60"/>
      <c r="E15" s="67" t="s">
        <v>61</v>
      </c>
      <c r="F15" s="67"/>
      <c r="G15" s="30" t="s">
        <v>108</v>
      </c>
      <c r="H15" s="107">
        <v>157.5</v>
      </c>
      <c r="I15" s="101">
        <f t="shared" si="0"/>
        <v>60.57692307692307</v>
      </c>
      <c r="J15" s="92">
        <f t="shared" si="5"/>
        <v>7</v>
      </c>
      <c r="K15" s="102">
        <v>161</v>
      </c>
      <c r="L15" s="101">
        <f t="shared" si="1"/>
        <v>61.92307692307692</v>
      </c>
      <c r="M15" s="92">
        <f t="shared" si="6"/>
        <v>5</v>
      </c>
      <c r="N15" s="102">
        <v>154</v>
      </c>
      <c r="O15" s="101">
        <f t="shared" si="2"/>
        <v>59.230769230769226</v>
      </c>
      <c r="P15" s="92">
        <f t="shared" si="7"/>
        <v>8</v>
      </c>
      <c r="Q15" s="94"/>
      <c r="R15" s="94"/>
      <c r="S15" s="103">
        <f t="shared" si="3"/>
        <v>472.5</v>
      </c>
      <c r="T15" s="101">
        <f t="shared" si="4"/>
        <v>60.577</v>
      </c>
      <c r="V15" s="38"/>
      <c r="W15" s="38"/>
      <c r="X15" s="38"/>
      <c r="Y15" s="38"/>
    </row>
    <row r="16" spans="1:25" s="5" customFormat="1" ht="23.25" customHeight="1">
      <c r="A16" s="89">
        <v>8</v>
      </c>
      <c r="B16" s="6" t="s">
        <v>182</v>
      </c>
      <c r="C16" s="59" t="s">
        <v>14</v>
      </c>
      <c r="D16" s="60"/>
      <c r="E16" s="67" t="s">
        <v>224</v>
      </c>
      <c r="F16" s="67"/>
      <c r="G16" s="30" t="s">
        <v>108</v>
      </c>
      <c r="H16" s="107">
        <v>158.5</v>
      </c>
      <c r="I16" s="101">
        <f t="shared" si="0"/>
        <v>60.46153846153846</v>
      </c>
      <c r="J16" s="92">
        <f t="shared" si="5"/>
        <v>8</v>
      </c>
      <c r="K16" s="102">
        <v>158</v>
      </c>
      <c r="L16" s="101">
        <f t="shared" si="1"/>
        <v>60.26923076923077</v>
      </c>
      <c r="M16" s="92">
        <f t="shared" si="6"/>
        <v>9</v>
      </c>
      <c r="N16" s="102">
        <v>159.5</v>
      </c>
      <c r="O16" s="101">
        <f t="shared" si="2"/>
        <v>60.84615384615385</v>
      </c>
      <c r="P16" s="92">
        <f t="shared" si="7"/>
        <v>6</v>
      </c>
      <c r="Q16" s="94">
        <v>1</v>
      </c>
      <c r="R16" s="94"/>
      <c r="S16" s="103">
        <f t="shared" si="3"/>
        <v>476</v>
      </c>
      <c r="T16" s="101">
        <f t="shared" si="4"/>
        <v>60.526</v>
      </c>
      <c r="U16" s="38"/>
      <c r="V16" s="38"/>
      <c r="W16" s="38"/>
      <c r="X16" s="38"/>
      <c r="Y16" s="38"/>
    </row>
    <row r="17" spans="1:25" s="5" customFormat="1" ht="23.25" customHeight="1">
      <c r="A17" s="89">
        <v>9</v>
      </c>
      <c r="B17" s="6" t="s">
        <v>197</v>
      </c>
      <c r="C17" s="24" t="s">
        <v>17</v>
      </c>
      <c r="D17" s="33"/>
      <c r="E17" s="67" t="s">
        <v>195</v>
      </c>
      <c r="F17" s="67"/>
      <c r="G17" s="7" t="s">
        <v>108</v>
      </c>
      <c r="H17" s="107">
        <v>153.5</v>
      </c>
      <c r="I17" s="101">
        <f t="shared" si="0"/>
        <v>59.03846153846153</v>
      </c>
      <c r="J17" s="92">
        <f t="shared" si="5"/>
        <v>10</v>
      </c>
      <c r="K17" s="102">
        <v>161</v>
      </c>
      <c r="L17" s="101">
        <f t="shared" si="1"/>
        <v>61.92307692307692</v>
      </c>
      <c r="M17" s="92">
        <f t="shared" si="6"/>
        <v>5</v>
      </c>
      <c r="N17" s="102">
        <v>151</v>
      </c>
      <c r="O17" s="101">
        <f t="shared" si="2"/>
        <v>58.07692307692307</v>
      </c>
      <c r="P17" s="92">
        <f t="shared" si="7"/>
        <v>10</v>
      </c>
      <c r="Q17" s="94"/>
      <c r="R17" s="94"/>
      <c r="S17" s="103">
        <f t="shared" si="3"/>
        <v>465.5</v>
      </c>
      <c r="T17" s="101">
        <f t="shared" si="4"/>
        <v>59.679</v>
      </c>
      <c r="U17" s="38"/>
      <c r="V17" s="38"/>
      <c r="W17" s="38"/>
      <c r="X17" s="38"/>
      <c r="Y17" s="38"/>
    </row>
    <row r="18" spans="1:25" s="5" customFormat="1" ht="23.25" customHeight="1">
      <c r="A18" s="89">
        <v>10</v>
      </c>
      <c r="B18" s="31" t="s">
        <v>181</v>
      </c>
      <c r="C18" s="13" t="s">
        <v>14</v>
      </c>
      <c r="D18" s="71"/>
      <c r="E18" s="6" t="s">
        <v>143</v>
      </c>
      <c r="F18" s="7"/>
      <c r="G18" s="13" t="s">
        <v>108</v>
      </c>
      <c r="H18" s="107">
        <v>154.5</v>
      </c>
      <c r="I18" s="101">
        <f t="shared" si="0"/>
        <v>58.92307692307692</v>
      </c>
      <c r="J18" s="92">
        <f t="shared" si="5"/>
        <v>11</v>
      </c>
      <c r="K18" s="102">
        <v>158</v>
      </c>
      <c r="L18" s="101">
        <f t="shared" si="1"/>
        <v>60.26923076923077</v>
      </c>
      <c r="M18" s="92">
        <f t="shared" si="6"/>
        <v>9</v>
      </c>
      <c r="N18" s="102">
        <v>153.5</v>
      </c>
      <c r="O18" s="101">
        <f t="shared" si="2"/>
        <v>58.53846153846153</v>
      </c>
      <c r="P18" s="92">
        <f t="shared" si="7"/>
        <v>9</v>
      </c>
      <c r="Q18" s="94">
        <v>1</v>
      </c>
      <c r="R18" s="94"/>
      <c r="S18" s="103">
        <f t="shared" si="3"/>
        <v>466</v>
      </c>
      <c r="T18" s="101">
        <f t="shared" si="4"/>
        <v>59.244</v>
      </c>
      <c r="U18" s="38"/>
      <c r="V18" s="38"/>
      <c r="W18" s="38"/>
      <c r="X18" s="38"/>
      <c r="Y18" s="38"/>
    </row>
    <row r="19" spans="1:25" s="5" customFormat="1" ht="23.25" customHeight="1">
      <c r="A19" s="89">
        <v>11</v>
      </c>
      <c r="B19" s="21" t="s">
        <v>183</v>
      </c>
      <c r="C19" s="7" t="s">
        <v>14</v>
      </c>
      <c r="D19" s="7"/>
      <c r="E19" s="16" t="s">
        <v>140</v>
      </c>
      <c r="F19" s="16"/>
      <c r="G19" s="7" t="s">
        <v>12</v>
      </c>
      <c r="H19" s="107">
        <v>152.5</v>
      </c>
      <c r="I19" s="101">
        <f t="shared" si="0"/>
        <v>58.65384615384615</v>
      </c>
      <c r="J19" s="92">
        <f t="shared" si="5"/>
        <v>12</v>
      </c>
      <c r="K19" s="102">
        <v>148.5</v>
      </c>
      <c r="L19" s="101">
        <f t="shared" si="1"/>
        <v>57.11538461538461</v>
      </c>
      <c r="M19" s="92">
        <f t="shared" si="6"/>
        <v>12</v>
      </c>
      <c r="N19" s="102">
        <v>148.5</v>
      </c>
      <c r="O19" s="101">
        <f t="shared" si="2"/>
        <v>57.11538461538461</v>
      </c>
      <c r="P19" s="92">
        <f t="shared" si="7"/>
        <v>11</v>
      </c>
      <c r="Q19" s="94"/>
      <c r="R19" s="94"/>
      <c r="S19" s="103">
        <f t="shared" si="3"/>
        <v>449.5</v>
      </c>
      <c r="T19" s="101">
        <f t="shared" si="4"/>
        <v>57.628</v>
      </c>
      <c r="U19" s="38"/>
      <c r="V19" s="38"/>
      <c r="W19" s="38"/>
      <c r="X19" s="38"/>
      <c r="Y19" s="38"/>
    </row>
    <row r="20" spans="1:25" s="5" customFormat="1" ht="23.25" customHeight="1">
      <c r="A20" s="89">
        <v>12</v>
      </c>
      <c r="B20" s="21" t="s">
        <v>76</v>
      </c>
      <c r="C20" s="7" t="s">
        <v>141</v>
      </c>
      <c r="D20" s="11" t="s">
        <v>147</v>
      </c>
      <c r="E20" s="29" t="s">
        <v>148</v>
      </c>
      <c r="F20" s="30" t="s">
        <v>13</v>
      </c>
      <c r="G20" s="7" t="s">
        <v>108</v>
      </c>
      <c r="H20" s="107">
        <v>154.5</v>
      </c>
      <c r="I20" s="101">
        <f t="shared" si="0"/>
        <v>59.42307692307692</v>
      </c>
      <c r="J20" s="92">
        <f t="shared" si="5"/>
        <v>9</v>
      </c>
      <c r="K20" s="102">
        <v>149</v>
      </c>
      <c r="L20" s="101">
        <f t="shared" si="1"/>
        <v>57.30769230769231</v>
      </c>
      <c r="M20" s="92">
        <f t="shared" si="6"/>
        <v>11</v>
      </c>
      <c r="N20" s="102">
        <v>145.5</v>
      </c>
      <c r="O20" s="101">
        <f t="shared" si="2"/>
        <v>55.96153846153846</v>
      </c>
      <c r="P20" s="92">
        <f t="shared" si="7"/>
        <v>12</v>
      </c>
      <c r="Q20" s="94"/>
      <c r="R20" s="94"/>
      <c r="S20" s="103">
        <f t="shared" si="3"/>
        <v>449</v>
      </c>
      <c r="T20" s="101">
        <f t="shared" si="4"/>
        <v>57.564</v>
      </c>
      <c r="U20" s="38"/>
      <c r="V20" s="38"/>
      <c r="W20" s="38"/>
      <c r="X20" s="38"/>
      <c r="Y20" s="38"/>
    </row>
    <row r="21" spans="1:25" s="5" customFormat="1" ht="23.25" customHeight="1">
      <c r="A21" s="89">
        <v>13</v>
      </c>
      <c r="B21" s="6" t="s">
        <v>179</v>
      </c>
      <c r="C21" s="13" t="s">
        <v>14</v>
      </c>
      <c r="D21" s="52"/>
      <c r="E21" s="12" t="s">
        <v>22</v>
      </c>
      <c r="F21" s="12"/>
      <c r="G21" s="13" t="s">
        <v>108</v>
      </c>
      <c r="H21" s="107">
        <v>141.5</v>
      </c>
      <c r="I21" s="101">
        <f t="shared" si="0"/>
        <v>54.42307692307692</v>
      </c>
      <c r="J21" s="92">
        <f t="shared" si="5"/>
        <v>13</v>
      </c>
      <c r="K21" s="102">
        <v>142.5</v>
      </c>
      <c r="L21" s="101">
        <f t="shared" si="1"/>
        <v>54.80769230769231</v>
      </c>
      <c r="M21" s="92">
        <f t="shared" si="6"/>
        <v>13</v>
      </c>
      <c r="N21" s="102">
        <v>141.5</v>
      </c>
      <c r="O21" s="101">
        <f t="shared" si="2"/>
        <v>54.42307692307692</v>
      </c>
      <c r="P21" s="92">
        <f t="shared" si="7"/>
        <v>13</v>
      </c>
      <c r="Q21" s="94"/>
      <c r="R21" s="94"/>
      <c r="S21" s="103">
        <f t="shared" si="3"/>
        <v>425.5</v>
      </c>
      <c r="T21" s="101">
        <f t="shared" si="4"/>
        <v>54.551</v>
      </c>
      <c r="U21" s="38"/>
      <c r="V21" s="38"/>
      <c r="W21" s="38"/>
      <c r="X21" s="38"/>
      <c r="Y21" s="38"/>
    </row>
    <row r="22" spans="1:25" s="5" customFormat="1" ht="15.75" customHeight="1">
      <c r="A22" s="148" t="s">
        <v>232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50"/>
      <c r="U22" s="38"/>
      <c r="V22" s="38"/>
      <c r="W22" s="38"/>
      <c r="X22" s="38"/>
      <c r="Y22" s="38"/>
    </row>
    <row r="23" spans="1:25" s="5" customFormat="1" ht="23.25" customHeight="1">
      <c r="A23" s="89">
        <v>1</v>
      </c>
      <c r="B23" s="17" t="s">
        <v>67</v>
      </c>
      <c r="C23" s="25" t="s">
        <v>14</v>
      </c>
      <c r="D23" s="15"/>
      <c r="E23" s="6" t="s">
        <v>26</v>
      </c>
      <c r="F23" s="50"/>
      <c r="G23" s="25" t="s">
        <v>108</v>
      </c>
      <c r="H23" s="107">
        <v>165</v>
      </c>
      <c r="I23" s="101">
        <f aca="true" t="shared" si="8" ref="I23:I31">H23/2.6-IF($Q23=1,0.5,IF($Q23=2,1.5,0))</f>
        <v>63.46153846153846</v>
      </c>
      <c r="J23" s="92">
        <f>RANK(I23,I$23:I$31,0)</f>
        <v>3</v>
      </c>
      <c r="K23" s="102">
        <v>175</v>
      </c>
      <c r="L23" s="101">
        <f aca="true" t="shared" si="9" ref="L23:L31">K23/2.6-IF($Q23=1,0.5,IF($Q23=2,1.5,0))</f>
        <v>67.3076923076923</v>
      </c>
      <c r="M23" s="92">
        <f>RANK(L23,L$23:L$31,0)</f>
        <v>1</v>
      </c>
      <c r="N23" s="102">
        <v>160</v>
      </c>
      <c r="O23" s="101">
        <f aca="true" t="shared" si="10" ref="O23:O31">N23/2.6-IF($Q23=1,0.5,IF($Q23=2,1.5,0))</f>
        <v>61.53846153846153</v>
      </c>
      <c r="P23" s="92">
        <f>RANK(O23,O$23:O$31,0)</f>
        <v>3</v>
      </c>
      <c r="Q23" s="94"/>
      <c r="R23" s="94"/>
      <c r="S23" s="103">
        <f aca="true" t="shared" si="11" ref="S23:S31">N23+K23+H23</f>
        <v>500</v>
      </c>
      <c r="T23" s="101">
        <f aca="true" t="shared" si="12" ref="T23:T31">ROUND(SUM(I23,L23,O23)/3,3)</f>
        <v>64.103</v>
      </c>
      <c r="U23" s="38"/>
      <c r="V23" s="38"/>
      <c r="W23" s="38"/>
      <c r="X23" s="38"/>
      <c r="Y23" s="38"/>
    </row>
    <row r="24" spans="1:25" s="5" customFormat="1" ht="23.25" customHeight="1">
      <c r="A24" s="89">
        <v>2</v>
      </c>
      <c r="B24" s="17" t="s">
        <v>59</v>
      </c>
      <c r="C24" s="25" t="s">
        <v>14</v>
      </c>
      <c r="D24" s="71"/>
      <c r="E24" s="12" t="s">
        <v>195</v>
      </c>
      <c r="F24" s="50"/>
      <c r="G24" s="25" t="s">
        <v>108</v>
      </c>
      <c r="H24" s="107">
        <v>165.5</v>
      </c>
      <c r="I24" s="101">
        <f t="shared" si="8"/>
        <v>63.65384615384615</v>
      </c>
      <c r="J24" s="92">
        <f aca="true" t="shared" si="13" ref="J24:J31">RANK(I24,I$23:I$31,0)</f>
        <v>2</v>
      </c>
      <c r="K24" s="102">
        <v>172</v>
      </c>
      <c r="L24" s="101">
        <f t="shared" si="9"/>
        <v>66.15384615384615</v>
      </c>
      <c r="M24" s="92">
        <f aca="true" t="shared" si="14" ref="M24:M31">RANK(L24,L$23:L$31,0)</f>
        <v>2</v>
      </c>
      <c r="N24" s="102">
        <v>162</v>
      </c>
      <c r="O24" s="101">
        <f t="shared" si="10"/>
        <v>62.30769230769231</v>
      </c>
      <c r="P24" s="92">
        <f aca="true" t="shared" si="15" ref="P24:P31">RANK(O24,O$23:O$31,0)</f>
        <v>1</v>
      </c>
      <c r="Q24" s="94"/>
      <c r="R24" s="94"/>
      <c r="S24" s="103">
        <f t="shared" si="11"/>
        <v>499.5</v>
      </c>
      <c r="T24" s="101">
        <f t="shared" si="12"/>
        <v>64.038</v>
      </c>
      <c r="U24" s="38"/>
      <c r="V24" s="38"/>
      <c r="W24" s="38"/>
      <c r="X24" s="38"/>
      <c r="Y24" s="38"/>
    </row>
    <row r="25" spans="1:25" s="5" customFormat="1" ht="23.25" customHeight="1">
      <c r="A25" s="89">
        <v>3</v>
      </c>
      <c r="B25" s="31" t="s">
        <v>139</v>
      </c>
      <c r="C25" s="13" t="s">
        <v>14</v>
      </c>
      <c r="D25" s="15" t="s">
        <v>158</v>
      </c>
      <c r="E25" s="16" t="s">
        <v>160</v>
      </c>
      <c r="F25" s="50" t="s">
        <v>159</v>
      </c>
      <c r="G25" s="30" t="s">
        <v>12</v>
      </c>
      <c r="H25" s="107">
        <v>167.5</v>
      </c>
      <c r="I25" s="101">
        <f t="shared" si="8"/>
        <v>64.42307692307692</v>
      </c>
      <c r="J25" s="92">
        <f t="shared" si="13"/>
        <v>1</v>
      </c>
      <c r="K25" s="102">
        <v>161</v>
      </c>
      <c r="L25" s="101">
        <f t="shared" si="9"/>
        <v>61.92307692307692</v>
      </c>
      <c r="M25" s="92">
        <f t="shared" si="14"/>
        <v>4</v>
      </c>
      <c r="N25" s="102">
        <v>162</v>
      </c>
      <c r="O25" s="101">
        <f t="shared" si="10"/>
        <v>62.30769230769231</v>
      </c>
      <c r="P25" s="92">
        <f t="shared" si="15"/>
        <v>1</v>
      </c>
      <c r="Q25" s="94"/>
      <c r="R25" s="94"/>
      <c r="S25" s="103">
        <f t="shared" si="11"/>
        <v>490.5</v>
      </c>
      <c r="T25" s="101">
        <f t="shared" si="12"/>
        <v>62.885</v>
      </c>
      <c r="U25" s="38"/>
      <c r="V25" s="38"/>
      <c r="W25" s="38"/>
      <c r="X25" s="38"/>
      <c r="Y25" s="38"/>
    </row>
    <row r="26" spans="1:25" s="5" customFormat="1" ht="23.25" customHeight="1">
      <c r="A26" s="89">
        <v>4</v>
      </c>
      <c r="B26" s="6" t="s">
        <v>175</v>
      </c>
      <c r="C26" s="13" t="s">
        <v>14</v>
      </c>
      <c r="D26" s="15"/>
      <c r="E26" s="16" t="s">
        <v>196</v>
      </c>
      <c r="F26" s="16"/>
      <c r="G26" s="7" t="s">
        <v>108</v>
      </c>
      <c r="H26" s="107">
        <v>162</v>
      </c>
      <c r="I26" s="101">
        <f t="shared" si="8"/>
        <v>62.30769230769231</v>
      </c>
      <c r="J26" s="92">
        <f t="shared" si="13"/>
        <v>4</v>
      </c>
      <c r="K26" s="102">
        <v>167.5</v>
      </c>
      <c r="L26" s="101">
        <f t="shared" si="9"/>
        <v>64.42307692307692</v>
      </c>
      <c r="M26" s="92">
        <f t="shared" si="14"/>
        <v>3</v>
      </c>
      <c r="N26" s="102">
        <v>155</v>
      </c>
      <c r="O26" s="101">
        <f t="shared" si="10"/>
        <v>59.61538461538461</v>
      </c>
      <c r="P26" s="92">
        <f t="shared" si="15"/>
        <v>5</v>
      </c>
      <c r="Q26" s="94"/>
      <c r="R26" s="94"/>
      <c r="S26" s="103">
        <f t="shared" si="11"/>
        <v>484.5</v>
      </c>
      <c r="T26" s="101">
        <f t="shared" si="12"/>
        <v>62.115</v>
      </c>
      <c r="U26" s="38"/>
      <c r="V26" s="38"/>
      <c r="W26" s="38"/>
      <c r="X26" s="38"/>
      <c r="Y26" s="38"/>
    </row>
    <row r="27" spans="1:25" s="5" customFormat="1" ht="23.25" customHeight="1">
      <c r="A27" s="89">
        <v>5</v>
      </c>
      <c r="B27" s="6" t="s">
        <v>178</v>
      </c>
      <c r="C27" s="13" t="s">
        <v>14</v>
      </c>
      <c r="D27" s="15"/>
      <c r="E27" s="16" t="s">
        <v>46</v>
      </c>
      <c r="F27" s="16"/>
      <c r="G27" s="7" t="s">
        <v>108</v>
      </c>
      <c r="H27" s="107">
        <v>161</v>
      </c>
      <c r="I27" s="101">
        <f t="shared" si="8"/>
        <v>61.92307692307692</v>
      </c>
      <c r="J27" s="92">
        <f t="shared" si="13"/>
        <v>5</v>
      </c>
      <c r="K27" s="102">
        <v>159.5</v>
      </c>
      <c r="L27" s="101">
        <f t="shared" si="9"/>
        <v>61.34615384615385</v>
      </c>
      <c r="M27" s="92">
        <f t="shared" si="14"/>
        <v>5</v>
      </c>
      <c r="N27" s="102">
        <v>155.5</v>
      </c>
      <c r="O27" s="101">
        <f t="shared" si="10"/>
        <v>59.80769230769231</v>
      </c>
      <c r="P27" s="92">
        <f t="shared" si="15"/>
        <v>4</v>
      </c>
      <c r="Q27" s="94"/>
      <c r="R27" s="94"/>
      <c r="S27" s="103">
        <f t="shared" si="11"/>
        <v>476</v>
      </c>
      <c r="T27" s="101">
        <f t="shared" si="12"/>
        <v>61.026</v>
      </c>
      <c r="U27" s="38"/>
      <c r="V27" s="38"/>
      <c r="W27" s="38"/>
      <c r="X27" s="38"/>
      <c r="Y27" s="38"/>
    </row>
    <row r="28" spans="1:25" s="5" customFormat="1" ht="23.25" customHeight="1">
      <c r="A28" s="89">
        <v>6</v>
      </c>
      <c r="B28" s="6" t="s">
        <v>199</v>
      </c>
      <c r="C28" s="13" t="s">
        <v>14</v>
      </c>
      <c r="D28" s="71"/>
      <c r="E28" s="12" t="s">
        <v>24</v>
      </c>
      <c r="F28" s="50"/>
      <c r="G28" s="7" t="s">
        <v>108</v>
      </c>
      <c r="H28" s="107">
        <v>161</v>
      </c>
      <c r="I28" s="101">
        <f t="shared" si="8"/>
        <v>61.92307692307692</v>
      </c>
      <c r="J28" s="92">
        <f t="shared" si="13"/>
        <v>5</v>
      </c>
      <c r="K28" s="102">
        <v>157.5</v>
      </c>
      <c r="L28" s="101">
        <f t="shared" si="9"/>
        <v>60.57692307692307</v>
      </c>
      <c r="M28" s="92">
        <f t="shared" si="14"/>
        <v>6</v>
      </c>
      <c r="N28" s="102">
        <v>153</v>
      </c>
      <c r="O28" s="101">
        <f t="shared" si="10"/>
        <v>58.84615384615385</v>
      </c>
      <c r="P28" s="92">
        <f t="shared" si="15"/>
        <v>6</v>
      </c>
      <c r="Q28" s="94"/>
      <c r="R28" s="94"/>
      <c r="S28" s="103">
        <f t="shared" si="11"/>
        <v>471.5</v>
      </c>
      <c r="T28" s="101">
        <f t="shared" si="12"/>
        <v>60.449</v>
      </c>
      <c r="U28" s="38"/>
      <c r="V28" s="38"/>
      <c r="W28" s="38"/>
      <c r="X28" s="38"/>
      <c r="Y28" s="38"/>
    </row>
    <row r="29" spans="1:25" s="5" customFormat="1" ht="23.25" customHeight="1">
      <c r="A29" s="89">
        <v>7</v>
      </c>
      <c r="B29" s="62" t="s">
        <v>144</v>
      </c>
      <c r="C29" s="13">
        <v>3</v>
      </c>
      <c r="D29" s="15"/>
      <c r="E29" s="16" t="s">
        <v>145</v>
      </c>
      <c r="F29" s="16"/>
      <c r="G29" s="30" t="s">
        <v>108</v>
      </c>
      <c r="H29" s="107">
        <v>145.5</v>
      </c>
      <c r="I29" s="101">
        <f t="shared" si="8"/>
        <v>55.96153846153846</v>
      </c>
      <c r="J29" s="92">
        <f t="shared" si="13"/>
        <v>8</v>
      </c>
      <c r="K29" s="102">
        <v>143</v>
      </c>
      <c r="L29" s="101">
        <f t="shared" si="9"/>
        <v>55</v>
      </c>
      <c r="M29" s="92">
        <f t="shared" si="14"/>
        <v>9</v>
      </c>
      <c r="N29" s="102">
        <v>150.5</v>
      </c>
      <c r="O29" s="101">
        <f t="shared" si="10"/>
        <v>57.88461538461538</v>
      </c>
      <c r="P29" s="92">
        <f t="shared" si="15"/>
        <v>7</v>
      </c>
      <c r="Q29" s="94"/>
      <c r="R29" s="94"/>
      <c r="S29" s="103">
        <f t="shared" si="11"/>
        <v>439</v>
      </c>
      <c r="T29" s="101">
        <f t="shared" si="12"/>
        <v>56.282</v>
      </c>
      <c r="U29" s="38"/>
      <c r="V29" s="38"/>
      <c r="W29" s="38"/>
      <c r="X29" s="38"/>
      <c r="Y29" s="38"/>
    </row>
    <row r="30" spans="1:25" s="5" customFormat="1" ht="23.25" customHeight="1">
      <c r="A30" s="89">
        <v>8</v>
      </c>
      <c r="B30" s="6" t="s">
        <v>200</v>
      </c>
      <c r="C30" s="13" t="s">
        <v>14</v>
      </c>
      <c r="D30" s="15"/>
      <c r="E30" s="16" t="s">
        <v>202</v>
      </c>
      <c r="F30" s="16"/>
      <c r="G30" s="7" t="s">
        <v>108</v>
      </c>
      <c r="H30" s="107">
        <v>146.5</v>
      </c>
      <c r="I30" s="101">
        <f t="shared" si="8"/>
        <v>56.34615384615385</v>
      </c>
      <c r="J30" s="92">
        <f t="shared" si="13"/>
        <v>7</v>
      </c>
      <c r="K30" s="102">
        <v>143.5</v>
      </c>
      <c r="L30" s="101">
        <f t="shared" si="9"/>
        <v>55.19230769230769</v>
      </c>
      <c r="M30" s="92">
        <f t="shared" si="14"/>
        <v>8</v>
      </c>
      <c r="N30" s="102">
        <v>147.5</v>
      </c>
      <c r="O30" s="101">
        <f t="shared" si="10"/>
        <v>56.730769230769226</v>
      </c>
      <c r="P30" s="92">
        <f t="shared" si="15"/>
        <v>8</v>
      </c>
      <c r="Q30" s="94"/>
      <c r="R30" s="94"/>
      <c r="S30" s="103">
        <f t="shared" si="11"/>
        <v>437.5</v>
      </c>
      <c r="T30" s="101">
        <f t="shared" si="12"/>
        <v>56.09</v>
      </c>
      <c r="U30" s="38"/>
      <c r="V30" s="38"/>
      <c r="W30" s="38"/>
      <c r="X30" s="38"/>
      <c r="Y30" s="38"/>
    </row>
    <row r="31" spans="1:25" s="5" customFormat="1" ht="23.25" customHeight="1">
      <c r="A31" s="89">
        <v>9</v>
      </c>
      <c r="B31" s="123" t="s">
        <v>198</v>
      </c>
      <c r="C31" s="124" t="s">
        <v>14</v>
      </c>
      <c r="D31" s="15"/>
      <c r="E31" s="16" t="s">
        <v>20</v>
      </c>
      <c r="F31" s="16"/>
      <c r="G31" s="7" t="s">
        <v>108</v>
      </c>
      <c r="H31" s="107">
        <v>144</v>
      </c>
      <c r="I31" s="101">
        <f t="shared" si="8"/>
        <v>54.88461538461538</v>
      </c>
      <c r="J31" s="92">
        <f t="shared" si="13"/>
        <v>9</v>
      </c>
      <c r="K31" s="102">
        <v>145</v>
      </c>
      <c r="L31" s="101">
        <f t="shared" si="9"/>
        <v>55.26923076923077</v>
      </c>
      <c r="M31" s="92">
        <f t="shared" si="14"/>
        <v>7</v>
      </c>
      <c r="N31" s="102">
        <v>143.5</v>
      </c>
      <c r="O31" s="101">
        <f t="shared" si="10"/>
        <v>54.69230769230769</v>
      </c>
      <c r="P31" s="92">
        <f t="shared" si="15"/>
        <v>9</v>
      </c>
      <c r="Q31" s="94">
        <v>1</v>
      </c>
      <c r="R31" s="94"/>
      <c r="S31" s="103">
        <f t="shared" si="11"/>
        <v>432.5</v>
      </c>
      <c r="T31" s="101">
        <f t="shared" si="12"/>
        <v>54.949</v>
      </c>
      <c r="U31" s="38"/>
      <c r="V31" s="38"/>
      <c r="W31" s="38"/>
      <c r="X31" s="38"/>
      <c r="Y31" s="38"/>
    </row>
    <row r="32" spans="1:20" s="38" customFormat="1" ht="19.5" customHeight="1">
      <c r="A32" s="39"/>
      <c r="B32" s="153" t="s">
        <v>89</v>
      </c>
      <c r="C32" s="153"/>
      <c r="D32" s="40"/>
      <c r="E32" s="131" t="s">
        <v>233</v>
      </c>
      <c r="F32" s="131"/>
      <c r="G32" s="131"/>
      <c r="H32" s="41"/>
      <c r="I32" s="132" t="s">
        <v>52</v>
      </c>
      <c r="J32" s="132"/>
      <c r="K32" s="132"/>
      <c r="L32" s="132"/>
      <c r="M32" s="132"/>
      <c r="N32" s="132"/>
      <c r="O32" s="42"/>
      <c r="P32" s="39"/>
      <c r="Q32" s="133"/>
      <c r="R32" s="133"/>
      <c r="S32" s="133"/>
      <c r="T32" s="43"/>
    </row>
    <row r="33" spans="1:20" s="5" customFormat="1" ht="19.5" customHeight="1">
      <c r="A33" s="4"/>
      <c r="B33" s="130" t="s">
        <v>90</v>
      </c>
      <c r="C33" s="130"/>
      <c r="D33" s="44"/>
      <c r="E33" s="131" t="s">
        <v>91</v>
      </c>
      <c r="F33" s="131"/>
      <c r="G33" s="13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5" customFormat="1" ht="24" customHeight="1">
      <c r="A34" s="4"/>
      <c r="B34" s="2"/>
      <c r="C34" s="2"/>
      <c r="D34" s="2"/>
      <c r="E34" s="2"/>
      <c r="F34" s="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5" customFormat="1" ht="24" customHeight="1">
      <c r="A35" s="4"/>
      <c r="B35" s="2"/>
      <c r="C35" s="2"/>
      <c r="D35" s="2"/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5" customFormat="1" ht="24" customHeight="1">
      <c r="A36" s="4"/>
      <c r="B36" s="2"/>
      <c r="C36" s="2"/>
      <c r="D36" s="2"/>
      <c r="E36" s="2"/>
      <c r="F36" s="2"/>
      <c r="G36" s="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5" customFormat="1" ht="24" customHeight="1">
      <c r="A37" s="4"/>
      <c r="B37" s="2"/>
      <c r="C37" s="2"/>
      <c r="D37" s="2"/>
      <c r="E37" s="2"/>
      <c r="F37" s="2"/>
      <c r="G37" s="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38" customFormat="1" ht="24" customHeight="1">
      <c r="A38" s="4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39" customFormat="1" ht="20.25" customHeight="1">
      <c r="A39" s="4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</sheetData>
  <sheetProtection selectLockedCells="1" selectUnlockedCells="1"/>
  <mergeCells count="26">
    <mergeCell ref="B33:C33"/>
    <mergeCell ref="E33:G33"/>
    <mergeCell ref="S7:S8"/>
    <mergeCell ref="T7:T8"/>
    <mergeCell ref="B32:C32"/>
    <mergeCell ref="E32:G32"/>
    <mergeCell ref="I32:N32"/>
    <mergeCell ref="Q32:S32"/>
    <mergeCell ref="F7:F8"/>
    <mergeCell ref="G7:G8"/>
    <mergeCell ref="Q7:R7"/>
    <mergeCell ref="A7:A8"/>
    <mergeCell ref="B7:B8"/>
    <mergeCell ref="C7:C8"/>
    <mergeCell ref="D7:D8"/>
    <mergeCell ref="E7:E8"/>
    <mergeCell ref="A22:T22"/>
    <mergeCell ref="A1:T1"/>
    <mergeCell ref="A2:T2"/>
    <mergeCell ref="A3:T3"/>
    <mergeCell ref="A4:T4"/>
    <mergeCell ref="Q6:T6"/>
    <mergeCell ref="A5:T5"/>
    <mergeCell ref="H7:J7"/>
    <mergeCell ref="K7:M7"/>
    <mergeCell ref="N7:P7"/>
  </mergeCells>
  <printOptions horizontalCentered="1"/>
  <pageMargins left="0" right="0" top="0" bottom="0" header="0.5118055555555555" footer="0.5118055555555555"/>
  <pageSetup horizontalDpi="300" verticalDpi="3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2017-08-26T15:17:37Z</cp:lastPrinted>
  <dcterms:modified xsi:type="dcterms:W3CDTF">2017-09-19T11:31:19Z</dcterms:modified>
  <cp:category/>
  <cp:version/>
  <cp:contentType/>
  <cp:contentStatus/>
</cp:coreProperties>
</file>